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date1904="1" showInkAnnotation="0" autoCompressPictures="0"/>
  <bookViews>
    <workbookView xWindow="2100" yWindow="2100" windowWidth="18560" windowHeight="12560" tabRatio="500"/>
  </bookViews>
  <sheets>
    <sheet name="Approved Budget" sheetId="3" r:id="rId1"/>
    <sheet name="Proposed Budget" sheetId="2" r:id="rId2"/>
    <sheet name="Budget Worksheet 12-13" sheetId="1" r:id="rId3"/>
  </sheets>
  <definedNames>
    <definedName name="_xlnm.Print_Area" localSheetId="0">'Approved Budget'!$A$1:$H$60</definedName>
    <definedName name="_xlnm.Print_Area" localSheetId="2">'Budget Worksheet 12-13'!$A$1:$J$62</definedName>
    <definedName name="_xlnm.Print_Area" localSheetId="1">'Proposed Budget'!$A$1:$H$58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3" l="1"/>
  <c r="D56" i="3"/>
  <c r="D58" i="3"/>
  <c r="D60" i="3"/>
  <c r="H12" i="3"/>
  <c r="D30" i="3"/>
  <c r="D32" i="3"/>
  <c r="D33" i="3"/>
  <c r="J55" i="1"/>
  <c r="J27" i="1"/>
  <c r="J28" i="1"/>
  <c r="J29" i="1"/>
  <c r="J57" i="1"/>
  <c r="J12" i="1"/>
  <c r="J18" i="1"/>
  <c r="J59" i="1"/>
  <c r="H18" i="1"/>
  <c r="H55" i="1"/>
  <c r="H29" i="1"/>
  <c r="H57" i="1"/>
  <c r="H59" i="1"/>
  <c r="H62" i="1"/>
  <c r="J62" i="1"/>
  <c r="I33" i="1"/>
  <c r="D29" i="1"/>
  <c r="D18" i="1"/>
  <c r="H65" i="1"/>
  <c r="F18" i="1"/>
  <c r="F28" i="1"/>
  <c r="F29" i="1"/>
  <c r="F55" i="1"/>
  <c r="F57" i="1"/>
  <c r="F59" i="1"/>
  <c r="E18" i="1"/>
  <c r="E29" i="1"/>
  <c r="E55" i="1"/>
  <c r="E57" i="1"/>
  <c r="E59" i="1"/>
  <c r="D28" i="2"/>
  <c r="D30" i="2"/>
  <c r="D31" i="2"/>
  <c r="D37" i="2"/>
  <c r="D54" i="2"/>
  <c r="D17" i="2"/>
  <c r="D20" i="2"/>
  <c r="D56" i="2"/>
  <c r="D58" i="2"/>
  <c r="H11" i="2"/>
</calcChain>
</file>

<file path=xl/sharedStrings.xml><?xml version="1.0" encoding="utf-8"?>
<sst xmlns="http://schemas.openxmlformats.org/spreadsheetml/2006/main" count="209" uniqueCount="157">
  <si>
    <t>TOTAL EXPENSES</t>
    <phoneticPr fontId="4" type="noConversion"/>
  </si>
  <si>
    <t>NET INCOME (LOSS)</t>
    <phoneticPr fontId="4" type="noConversion"/>
  </si>
  <si>
    <t>Faculty Grants</t>
    <phoneticPr fontId="4" type="noConversion"/>
  </si>
  <si>
    <t>Student In-School Activities</t>
    <phoneticPr fontId="4" type="noConversion"/>
  </si>
  <si>
    <t>Field Trips</t>
    <phoneticPr fontId="4" type="noConversion"/>
  </si>
  <si>
    <t>Officer Expenses</t>
    <phoneticPr fontId="4" type="noConversion"/>
  </si>
  <si>
    <t xml:space="preserve"> </t>
    <phoneticPr fontId="4" type="noConversion"/>
  </si>
  <si>
    <t>8th Grade Dinner Dance</t>
    <phoneticPr fontId="4" type="noConversion"/>
  </si>
  <si>
    <t>fees from Angie Coughlin ~ didn’t send yet</t>
    <phoneticPr fontId="4" type="noConversion"/>
  </si>
  <si>
    <t>loss because spending down large balance:</t>
    <phoneticPr fontId="4" type="noConversion"/>
  </si>
  <si>
    <t xml:space="preserve">   Student Activities (in school)</t>
    <phoneticPr fontId="4" type="noConversion"/>
  </si>
  <si>
    <t>Cash Balance @ 06-30-2012</t>
    <phoneticPr fontId="0" type="noConversion"/>
  </si>
  <si>
    <t>Actual</t>
    <phoneticPr fontId="4" type="noConversion"/>
  </si>
  <si>
    <t>received but reported as membership</t>
    <phoneticPr fontId="0" type="noConversion"/>
  </si>
  <si>
    <t>291 ~ estimate 250 for 12/13</t>
    <phoneticPr fontId="4" type="noConversion"/>
  </si>
  <si>
    <t>actuals 2 years running around $10K</t>
    <phoneticPr fontId="4" type="noConversion"/>
  </si>
  <si>
    <t>conservative est bc of 2nd year fundraiser</t>
    <phoneticPr fontId="4" type="noConversion"/>
  </si>
  <si>
    <t>actuals 2 years running $3,700</t>
    <phoneticPr fontId="4" type="noConversion"/>
  </si>
  <si>
    <t>based on 11/12 numbers</t>
    <phoneticPr fontId="4" type="noConversion"/>
  </si>
  <si>
    <t>Bag Fundraiser</t>
    <phoneticPr fontId="4" type="noConversion"/>
  </si>
  <si>
    <t xml:space="preserve">   Red Ribbon Week</t>
  </si>
  <si>
    <t xml:space="preserve">   Social Dance</t>
  </si>
  <si>
    <t xml:space="preserve">   Staff Appreciation</t>
  </si>
  <si>
    <t xml:space="preserve">   Teacher Grants</t>
  </si>
  <si>
    <t xml:space="preserve">   Website/Bulletin</t>
  </si>
  <si>
    <t>Total Expenses</t>
  </si>
  <si>
    <t>Net Income (Loss)</t>
  </si>
  <si>
    <t>Cash Balance @ 6-30-2011</t>
  </si>
  <si>
    <t>Proposed Budget</t>
    <phoneticPr fontId="4" type="noConversion"/>
  </si>
  <si>
    <t xml:space="preserve">    Bike to School Challenge</t>
    <phoneticPr fontId="4" type="noConversion"/>
  </si>
  <si>
    <t xml:space="preserve">   Cultural Arts (Field Trips?)</t>
    <phoneticPr fontId="4" type="noConversion"/>
  </si>
  <si>
    <t>-</t>
    <phoneticPr fontId="0" type="noConversion"/>
  </si>
  <si>
    <t xml:space="preserve">   Nine One One Memorial</t>
    <phoneticPr fontId="0" type="noConversion"/>
  </si>
  <si>
    <t xml:space="preserve">   Popcorn</t>
    <phoneticPr fontId="0" type="noConversion"/>
  </si>
  <si>
    <t xml:space="preserve">   Rachel's Challenge</t>
    <phoneticPr fontId="4" type="noConversion"/>
  </si>
  <si>
    <t xml:space="preserve">   Safety Patrol</t>
    <phoneticPr fontId="4" type="noConversion"/>
  </si>
  <si>
    <t xml:space="preserve">   Science Olympiad</t>
    <phoneticPr fontId="0" type="noConversion"/>
  </si>
  <si>
    <t>Est 250 mbrs</t>
    <phoneticPr fontId="4" type="noConversion"/>
  </si>
  <si>
    <t xml:space="preserve"> </t>
    <phoneticPr fontId="4" type="noConversion"/>
  </si>
  <si>
    <t>Rocky River Middle School PTA</t>
  </si>
  <si>
    <t>Amended</t>
  </si>
  <si>
    <t>Actual</t>
  </si>
  <si>
    <t>Budget</t>
  </si>
  <si>
    <t>Through</t>
  </si>
  <si>
    <t>2011/12</t>
  </si>
  <si>
    <t xml:space="preserve"> </t>
  </si>
  <si>
    <t>Membership and Donations</t>
  </si>
  <si>
    <t>Maroon &amp; White Night</t>
  </si>
  <si>
    <t>Bag Fundraiser</t>
  </si>
  <si>
    <t>remind liason of budget</t>
    <phoneticPr fontId="4" type="noConversion"/>
  </si>
  <si>
    <t>New~yearly expense budget placeholder</t>
    <phoneticPr fontId="4" type="noConversion"/>
  </si>
  <si>
    <t>Was in teacher grants ~ yearly support</t>
    <phoneticPr fontId="0" type="noConversion"/>
  </si>
  <si>
    <t>expenses fairly fixed even with lower interest</t>
    <phoneticPr fontId="4" type="noConversion"/>
  </si>
  <si>
    <t>increasing budget to eliminate need for donations</t>
    <phoneticPr fontId="4" type="noConversion"/>
  </si>
  <si>
    <t>bullying seminar, dc trip prizes</t>
    <phoneticPr fontId="4" type="noConversion"/>
  </si>
  <si>
    <t>looking for creative new ideas</t>
    <phoneticPr fontId="4" type="noConversion"/>
  </si>
  <si>
    <t>Budget Worksheet</t>
    <phoneticPr fontId="4" type="noConversion"/>
  </si>
  <si>
    <t>2012 - 13</t>
    <phoneticPr fontId="4" type="noConversion"/>
  </si>
  <si>
    <t>Approved</t>
    <phoneticPr fontId="0" type="noConversion"/>
  </si>
  <si>
    <t>Worksheet</t>
    <phoneticPr fontId="4" type="noConversion"/>
  </si>
  <si>
    <t>Budget</t>
    <phoneticPr fontId="4" type="noConversion"/>
  </si>
  <si>
    <t>INCOME</t>
    <phoneticPr fontId="0" type="noConversion"/>
  </si>
  <si>
    <t>2010/11</t>
    <phoneticPr fontId="4" type="noConversion"/>
  </si>
  <si>
    <t>2011/2012</t>
    <phoneticPr fontId="0" type="noConversion"/>
  </si>
  <si>
    <t>2012-13</t>
    <phoneticPr fontId="4" type="noConversion"/>
  </si>
  <si>
    <t>Popcorn Machine</t>
    <phoneticPr fontId="0" type="noConversion"/>
  </si>
  <si>
    <t>-</t>
    <phoneticPr fontId="0" type="noConversion"/>
  </si>
  <si>
    <t>Donations</t>
    <phoneticPr fontId="0" type="noConversion"/>
  </si>
  <si>
    <t>6th Grade Social Dance</t>
    <phoneticPr fontId="4" type="noConversion"/>
  </si>
  <si>
    <t>EXPENSES</t>
    <phoneticPr fontId="0" type="noConversion"/>
  </si>
  <si>
    <t>-</t>
    <phoneticPr fontId="0" type="noConversion"/>
  </si>
  <si>
    <t>Bank Charges/PayPal Fees</t>
    <phoneticPr fontId="4" type="noConversion"/>
  </si>
  <si>
    <t>Cash Balance 7/1/12</t>
    <phoneticPr fontId="4" type="noConversion"/>
  </si>
  <si>
    <t>Cash Balance 6/30/13</t>
    <phoneticPr fontId="4" type="noConversion"/>
  </si>
  <si>
    <t>Bike to School Challenge</t>
    <phoneticPr fontId="4" type="noConversion"/>
  </si>
  <si>
    <t>Challenge Days</t>
    <phoneticPr fontId="4" type="noConversion"/>
  </si>
  <si>
    <t>Directory</t>
    <phoneticPr fontId="4" type="noConversion"/>
  </si>
  <si>
    <t>Maroon &amp; White Night</t>
    <phoneticPr fontId="4" type="noConversion"/>
  </si>
  <si>
    <t>PTA Scholarships</t>
    <phoneticPr fontId="4" type="noConversion"/>
  </si>
  <si>
    <t>Rachel's Challenge</t>
    <phoneticPr fontId="4" type="noConversion"/>
  </si>
  <si>
    <t>Red Ribbon Week</t>
    <phoneticPr fontId="4" type="noConversion"/>
  </si>
  <si>
    <t>Science Olympiad</t>
    <phoneticPr fontId="0" type="noConversion"/>
  </si>
  <si>
    <t>Staff Appreciation</t>
    <phoneticPr fontId="4" type="noConversion"/>
  </si>
  <si>
    <t>Website/Bulletin</t>
    <phoneticPr fontId="4" type="noConversion"/>
  </si>
  <si>
    <t>Total Program Service Expenses</t>
    <phoneticPr fontId="4" type="noConversion"/>
  </si>
  <si>
    <t>Total Administrative Expenses</t>
    <phoneticPr fontId="4" type="noConversion"/>
  </si>
  <si>
    <t>Directory Sales</t>
  </si>
  <si>
    <t>8th Grade Dinner Dance</t>
  </si>
  <si>
    <t>Administrative</t>
  </si>
  <si>
    <t xml:space="preserve">   Corresponding Sec.</t>
  </si>
  <si>
    <t xml:space="preserve">   Bank charges / paypal</t>
  </si>
  <si>
    <t xml:space="preserve">   Bonding insurance</t>
  </si>
  <si>
    <t xml:space="preserve">   Council President gift</t>
  </si>
  <si>
    <t xml:space="preserve">   National &amp; Ohio PTA dues</t>
  </si>
  <si>
    <t xml:space="preserve">   PTA Council dues</t>
  </si>
  <si>
    <t>Total Administrative exp.</t>
  </si>
  <si>
    <t>Program Services</t>
  </si>
  <si>
    <t xml:space="preserve">   Assistance</t>
  </si>
  <si>
    <t xml:space="preserve">    Bag Fundraiser</t>
  </si>
  <si>
    <t xml:space="preserve">    Beautification</t>
  </si>
  <si>
    <t xml:space="preserve">   Challenge Days</t>
  </si>
  <si>
    <t xml:space="preserve">   Directory</t>
  </si>
  <si>
    <t xml:space="preserve">   Eighth Grade Dinner Dance</t>
  </si>
  <si>
    <t xml:space="preserve">   Levy</t>
  </si>
  <si>
    <t xml:space="preserve">   Maroon &amp; White Night</t>
  </si>
  <si>
    <t xml:space="preserve">   PTA Installation Lunch</t>
  </si>
  <si>
    <t xml:space="preserve">   PTA Scholarships</t>
  </si>
  <si>
    <t>Levy Donation</t>
    <phoneticPr fontId="4" type="noConversion"/>
  </si>
  <si>
    <t>911 Memorial Scholarship Fund</t>
    <phoneticPr fontId="0" type="noConversion"/>
  </si>
  <si>
    <t>Popcorn Supplies &amp; Maintenance</t>
    <phoneticPr fontId="0" type="noConversion"/>
  </si>
  <si>
    <t>Safety Patrol Expenses</t>
    <phoneticPr fontId="4" type="noConversion"/>
  </si>
  <si>
    <t>6th Grade Social Dance</t>
    <phoneticPr fontId="4" type="noConversion"/>
  </si>
  <si>
    <t>Make this exec committee supplies</t>
    <phoneticPr fontId="4" type="noConversion"/>
  </si>
  <si>
    <t>bank charges for excess check dep.</t>
    <phoneticPr fontId="4" type="noConversion"/>
  </si>
  <si>
    <t>through council</t>
    <phoneticPr fontId="4" type="noConversion"/>
  </si>
  <si>
    <t>$4/mbr</t>
    <phoneticPr fontId="4" type="noConversion"/>
  </si>
  <si>
    <t>$.50/mbr</t>
    <phoneticPr fontId="4" type="noConversion"/>
  </si>
  <si>
    <t>no expenses 2 years running</t>
    <phoneticPr fontId="4" type="noConversion"/>
  </si>
  <si>
    <t>should be under grants</t>
    <phoneticPr fontId="4" type="noConversion"/>
  </si>
  <si>
    <t>School + Com Donation WHY NOT?</t>
    <phoneticPr fontId="4" type="noConversion"/>
  </si>
  <si>
    <t>last year of funding. (+ locker décor)</t>
    <phoneticPr fontId="4" type="noConversion"/>
  </si>
  <si>
    <t>lolly the trolly $2K &amp; 6th gr. Severance $1K</t>
    <phoneticPr fontId="4" type="noConversion"/>
  </si>
  <si>
    <t>printing costs</t>
    <phoneticPr fontId="4" type="noConversion"/>
  </si>
  <si>
    <t>inflation for food costs year over year</t>
    <phoneticPr fontId="4" type="noConversion"/>
  </si>
  <si>
    <t>consistent with previous yr expense &amp; budget</t>
    <phoneticPr fontId="4" type="noConversion"/>
  </si>
  <si>
    <t>verified w/HS will disburse in January</t>
    <phoneticPr fontId="4" type="noConversion"/>
  </si>
  <si>
    <t>supplies ~ have expense from 5/12</t>
    <phoneticPr fontId="4" type="noConversion"/>
  </si>
  <si>
    <t>officers can pay for themselves</t>
    <phoneticPr fontId="4" type="noConversion"/>
  </si>
  <si>
    <t>per council</t>
    <phoneticPr fontId="4" type="noConversion"/>
  </si>
  <si>
    <t>Support expenses~funded by rotary</t>
    <phoneticPr fontId="4" type="noConversion"/>
  </si>
  <si>
    <t>Rocky River Middle School PTA</t>
    <phoneticPr fontId="4" type="noConversion"/>
  </si>
  <si>
    <t>Proposed Budget</t>
    <phoneticPr fontId="4" type="noConversion"/>
  </si>
  <si>
    <t>July 1, 2012 ~ June 30, 2013</t>
    <phoneticPr fontId="4" type="noConversion"/>
  </si>
  <si>
    <t>PTA General Meeting</t>
    <phoneticPr fontId="4" type="noConversion"/>
  </si>
  <si>
    <t>INCOME</t>
    <phoneticPr fontId="0" type="noConversion"/>
  </si>
  <si>
    <t>2012-13</t>
    <phoneticPr fontId="4" type="noConversion"/>
  </si>
  <si>
    <t>Popcorn Machine</t>
    <phoneticPr fontId="0" type="noConversion"/>
  </si>
  <si>
    <t>Donations</t>
    <phoneticPr fontId="0" type="noConversion"/>
  </si>
  <si>
    <t>6th Grade Social Dance</t>
    <phoneticPr fontId="4" type="noConversion"/>
  </si>
  <si>
    <t>EXPENSES</t>
    <phoneticPr fontId="0" type="noConversion"/>
  </si>
  <si>
    <t>Membership</t>
    <phoneticPr fontId="4" type="noConversion"/>
  </si>
  <si>
    <t>TOTAL INCOME</t>
    <phoneticPr fontId="4" type="noConversion"/>
  </si>
  <si>
    <t>Bonding insurance</t>
    <phoneticPr fontId="4" type="noConversion"/>
  </si>
  <si>
    <t>Council President gift</t>
    <phoneticPr fontId="4" type="noConversion"/>
  </si>
  <si>
    <t>National &amp; Ohio PTA dues</t>
    <phoneticPr fontId="4" type="noConversion"/>
  </si>
  <si>
    <t>PTA Council dues</t>
    <phoneticPr fontId="4" type="noConversion"/>
  </si>
  <si>
    <t>July 1, 2015-June 30,2016</t>
  </si>
  <si>
    <t>2015-2016</t>
  </si>
  <si>
    <t>Cash Balance 6/30/15</t>
  </si>
  <si>
    <t>PTA Liability Insurance</t>
  </si>
  <si>
    <t>Proposed Budget</t>
  </si>
  <si>
    <t>Audit</t>
  </si>
  <si>
    <t>Lolly the Trolly</t>
  </si>
  <si>
    <t>Field Trips</t>
  </si>
  <si>
    <t>Guidance</t>
  </si>
  <si>
    <t>Cash Balance 6/30/16</t>
  </si>
  <si>
    <t>7th Grade Manners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</si>
</sst>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mmmm\ d\,\ yyyy"/>
  </numFmts>
  <fonts count="23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name val="Ayuthaya"/>
    </font>
    <font>
      <b/>
      <sz val="14"/>
      <name val="Lucida Bright"/>
    </font>
    <font>
      <sz val="10"/>
      <name val="Lucida Bright"/>
    </font>
    <font>
      <sz val="12"/>
      <name val="Lucida Bright"/>
    </font>
    <font>
      <b/>
      <sz val="12"/>
      <name val="Lucida Bright"/>
    </font>
    <font>
      <b/>
      <u/>
      <sz val="12"/>
      <color indexed="8"/>
      <name val="Lucida Bright"/>
    </font>
    <font>
      <i/>
      <sz val="12"/>
      <name val="Lucida Bright"/>
    </font>
    <font>
      <b/>
      <i/>
      <sz val="12"/>
      <name val="Lucida Bright"/>
    </font>
    <font>
      <b/>
      <u val="doubleAccounting"/>
      <sz val="12"/>
      <name val="Lucida Bright"/>
    </font>
    <font>
      <b/>
      <u val="singleAccounting"/>
      <sz val="12"/>
      <name val="Lucida Bright"/>
    </font>
    <font>
      <b/>
      <sz val="11"/>
      <color indexed="8"/>
      <name val="Verdana"/>
    </font>
    <font>
      <sz val="10"/>
      <name val="Verdana"/>
    </font>
    <font>
      <b/>
      <u/>
      <sz val="11"/>
      <color indexed="8"/>
      <name val="Verdana"/>
    </font>
    <font>
      <sz val="10"/>
      <name val="Verdana"/>
    </font>
    <font>
      <sz val="11"/>
      <color indexed="8"/>
      <name val="Verdana"/>
    </font>
    <font>
      <sz val="10"/>
      <name val="Verdana"/>
    </font>
    <font>
      <sz val="9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64" fontId="9" fillId="0" borderId="2" xfId="2" applyFont="1" applyBorder="1" applyAlignment="1">
      <alignment horizontal="center"/>
    </xf>
    <xf numFmtId="164" fontId="8" fillId="0" borderId="0" xfId="2" applyFont="1"/>
    <xf numFmtId="0" fontId="8" fillId="0" borderId="0" xfId="0" applyFont="1" applyBorder="1" applyAlignment="1">
      <alignment horizontal="left"/>
    </xf>
    <xf numFmtId="4" fontId="8" fillId="0" borderId="0" xfId="2" applyNumberFormat="1" applyFont="1"/>
    <xf numFmtId="4" fontId="8" fillId="0" borderId="1" xfId="2" applyNumberFormat="1" applyFont="1" applyBorder="1"/>
    <xf numFmtId="0" fontId="9" fillId="0" borderId="0" xfId="0" applyFont="1"/>
    <xf numFmtId="4" fontId="8" fillId="0" borderId="0" xfId="2" applyNumberFormat="1" applyFont="1" applyBorder="1"/>
    <xf numFmtId="0" fontId="11" fillId="0" borderId="0" xfId="0" applyFont="1"/>
    <xf numFmtId="0" fontId="12" fillId="0" borderId="0" xfId="0" applyFont="1"/>
    <xf numFmtId="4" fontId="12" fillId="0" borderId="0" xfId="2" applyNumberFormat="1" applyFont="1"/>
    <xf numFmtId="164" fontId="13" fillId="0" borderId="0" xfId="2" applyFont="1" applyBorder="1"/>
    <xf numFmtId="164" fontId="14" fillId="0" borderId="0" xfId="2" applyFont="1" applyBorder="1"/>
    <xf numFmtId="164" fontId="14" fillId="0" borderId="0" xfId="2" applyFont="1"/>
    <xf numFmtId="4" fontId="8" fillId="0" borderId="0" xfId="2" applyNumberFormat="1" applyFont="1" applyFill="1"/>
    <xf numFmtId="164" fontId="9" fillId="0" borderId="0" xfId="2" applyFont="1" applyAlignment="1">
      <alignment horizontal="left"/>
    </xf>
    <xf numFmtId="0" fontId="2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/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65" fontId="2" fillId="0" borderId="0" xfId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5" fontId="19" fillId="0" borderId="0" xfId="1" applyFont="1"/>
    <xf numFmtId="0" fontId="20" fillId="0" borderId="0" xfId="0" applyFont="1"/>
    <xf numFmtId="165" fontId="20" fillId="0" borderId="0" xfId="1" applyFont="1" applyBorder="1"/>
    <xf numFmtId="165" fontId="20" fillId="0" borderId="0" xfId="1" applyFont="1"/>
    <xf numFmtId="165" fontId="20" fillId="0" borderId="1" xfId="1" applyFont="1" applyBorder="1"/>
    <xf numFmtId="165" fontId="19" fillId="0" borderId="1" xfId="1" applyFont="1" applyBorder="1"/>
    <xf numFmtId="0" fontId="15" fillId="0" borderId="1" xfId="0" applyFont="1" applyBorder="1" applyAlignment="1">
      <alignment horizontal="left"/>
    </xf>
    <xf numFmtId="165" fontId="16" fillId="0" borderId="0" xfId="1" applyFont="1"/>
    <xf numFmtId="165" fontId="19" fillId="0" borderId="0" xfId="1" applyFont="1" applyBorder="1"/>
    <xf numFmtId="0" fontId="20" fillId="0" borderId="0" xfId="0" applyFont="1" applyBorder="1"/>
    <xf numFmtId="0" fontId="20" fillId="0" borderId="0" xfId="0" applyFont="1" applyAlignment="1">
      <alignment horizontal="center"/>
    </xf>
    <xf numFmtId="165" fontId="19" fillId="0" borderId="0" xfId="1" applyFont="1" applyFill="1" applyBorder="1"/>
    <xf numFmtId="165" fontId="20" fillId="0" borderId="4" xfId="0" applyNumberFormat="1" applyFont="1" applyBorder="1"/>
    <xf numFmtId="165" fontId="20" fillId="0" borderId="0" xfId="0" applyNumberFormat="1" applyFont="1"/>
    <xf numFmtId="165" fontId="20" fillId="0" borderId="0" xfId="0" applyNumberFormat="1" applyFont="1" applyBorder="1"/>
    <xf numFmtId="165" fontId="20" fillId="0" borderId="3" xfId="0" applyNumberFormat="1" applyFont="1" applyBorder="1"/>
    <xf numFmtId="0" fontId="1" fillId="0" borderId="0" xfId="0" applyFont="1" applyAlignment="1">
      <alignment horizontal="center"/>
    </xf>
    <xf numFmtId="4" fontId="16" fillId="0" borderId="0" xfId="0" applyNumberFormat="1" applyFont="1"/>
    <xf numFmtId="4" fontId="15" fillId="0" borderId="0" xfId="2" applyNumberFormat="1" applyFont="1" applyFill="1" applyBorder="1" applyAlignment="1">
      <alignment horizontal="center"/>
    </xf>
    <xf numFmtId="4" fontId="1" fillId="0" borderId="2" xfId="2" applyNumberFormat="1" applyFont="1" applyBorder="1" applyAlignment="1">
      <alignment horizontal="center"/>
    </xf>
    <xf numFmtId="4" fontId="2" fillId="0" borderId="0" xfId="2" applyNumberFormat="1" applyFont="1"/>
    <xf numFmtId="4" fontId="20" fillId="0" borderId="0" xfId="2" applyNumberFormat="1" applyFont="1"/>
    <xf numFmtId="4" fontId="20" fillId="0" borderId="1" xfId="2" applyNumberFormat="1" applyFont="1" applyBorder="1"/>
    <xf numFmtId="4" fontId="20" fillId="0" borderId="0" xfId="2" applyNumberFormat="1" applyFont="1" applyFill="1"/>
    <xf numFmtId="4" fontId="20" fillId="0" borderId="0" xfId="2" applyNumberFormat="1" applyFont="1" applyFill="1" applyAlignment="1">
      <alignment horizontal="right"/>
    </xf>
    <xf numFmtId="4" fontId="20" fillId="0" borderId="4" xfId="2" applyNumberFormat="1" applyFont="1" applyBorder="1"/>
    <xf numFmtId="4" fontId="5" fillId="0" borderId="0" xfId="2" applyNumberFormat="1" applyFont="1"/>
    <xf numFmtId="4" fontId="0" fillId="0" borderId="0" xfId="0" applyNumberFormat="1"/>
    <xf numFmtId="0" fontId="21" fillId="0" borderId="0" xfId="0" applyFont="1"/>
    <xf numFmtId="166" fontId="21" fillId="0" borderId="0" xfId="0" applyNumberFormat="1" applyFont="1"/>
    <xf numFmtId="9" fontId="21" fillId="0" borderId="0" xfId="3" applyFont="1"/>
    <xf numFmtId="44" fontId="22" fillId="0" borderId="0" xfId="0" applyNumberFormat="1" applyFont="1"/>
    <xf numFmtId="0" fontId="22" fillId="0" borderId="0" xfId="0" applyFont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3"/>
  <sheetViews>
    <sheetView tabSelected="1" topLeftCell="A5" zoomScale="75" workbookViewId="0">
      <selection activeCell="D38" sqref="D38"/>
    </sheetView>
  </sheetViews>
  <sheetFormatPr baseColWidth="10" defaultRowHeight="13" x14ac:dyDescent="0"/>
  <cols>
    <col min="1" max="1" width="3.85546875" customWidth="1"/>
    <col min="2" max="2" width="43.85546875" customWidth="1"/>
    <col min="3" max="3" width="2.7109375" customWidth="1"/>
    <col min="4" max="4" width="21.42578125" customWidth="1"/>
    <col min="5" max="5" width="4" customWidth="1"/>
    <col min="6" max="6" width="20" customWidth="1"/>
    <col min="7" max="7" width="1.85546875" customWidth="1"/>
    <col min="8" max="8" width="14.140625" customWidth="1"/>
  </cols>
  <sheetData>
    <row r="1" spans="1:8" ht="18">
      <c r="A1" s="64" t="s">
        <v>130</v>
      </c>
      <c r="B1" s="64"/>
      <c r="C1" s="64"/>
      <c r="D1" s="64"/>
      <c r="E1" s="64"/>
      <c r="F1" s="64"/>
      <c r="G1" s="64"/>
      <c r="H1" s="64"/>
    </row>
    <row r="2" spans="1:8" ht="18">
      <c r="A2" s="64" t="s">
        <v>150</v>
      </c>
      <c r="B2" s="64"/>
      <c r="C2" s="64"/>
      <c r="D2" s="64"/>
      <c r="E2" s="64"/>
      <c r="F2" s="64"/>
      <c r="G2" s="64"/>
      <c r="H2" s="64"/>
    </row>
    <row r="3" spans="1:8" ht="18">
      <c r="A3" s="64" t="s">
        <v>146</v>
      </c>
      <c r="B3" s="64"/>
      <c r="C3" s="64"/>
      <c r="D3" s="64"/>
      <c r="E3" s="64"/>
      <c r="F3" s="64"/>
      <c r="G3" s="64"/>
      <c r="H3" s="64"/>
    </row>
    <row r="4" spans="1:8" ht="18">
      <c r="A4" s="64" t="s">
        <v>133</v>
      </c>
      <c r="B4" s="64"/>
      <c r="C4" s="64"/>
      <c r="D4" s="64"/>
      <c r="E4" s="64"/>
      <c r="F4" s="64"/>
      <c r="G4" s="64"/>
      <c r="H4" s="64"/>
    </row>
    <row r="5" spans="1:8" ht="18">
      <c r="A5" s="65">
        <v>40787</v>
      </c>
      <c r="B5" s="65"/>
      <c r="C5" s="65"/>
      <c r="D5" s="65"/>
      <c r="E5" s="65"/>
      <c r="F5" s="65"/>
      <c r="G5" s="65"/>
      <c r="H5" s="65"/>
    </row>
    <row r="6" spans="1:8">
      <c r="A6" s="1"/>
      <c r="B6" s="1"/>
      <c r="C6" s="1"/>
      <c r="D6" s="1"/>
    </row>
    <row r="7" spans="1:8">
      <c r="A7" s="1"/>
      <c r="B7" s="1"/>
      <c r="C7" s="1"/>
      <c r="D7" s="1"/>
    </row>
    <row r="8" spans="1:8" ht="16">
      <c r="A8" s="2"/>
      <c r="B8" s="2"/>
      <c r="C8" s="2"/>
      <c r="D8" s="3" t="s">
        <v>28</v>
      </c>
    </row>
    <row r="9" spans="1:8" ht="17" thickBot="1">
      <c r="A9" s="4" t="s">
        <v>134</v>
      </c>
      <c r="B9" s="4"/>
      <c r="C9" s="2"/>
      <c r="D9" s="5" t="s">
        <v>147</v>
      </c>
    </row>
    <row r="10" spans="1:8" ht="16">
      <c r="A10" s="2"/>
      <c r="B10" s="2"/>
      <c r="C10" s="2"/>
      <c r="D10" s="6"/>
      <c r="F10" s="10"/>
      <c r="G10" s="10"/>
      <c r="H10" s="19"/>
    </row>
    <row r="11" spans="1:8" ht="16">
      <c r="A11" s="2" t="s">
        <v>138</v>
      </c>
      <c r="B11" s="2"/>
      <c r="C11" s="2"/>
      <c r="D11" s="8">
        <v>5000</v>
      </c>
      <c r="F11" s="10" t="s">
        <v>148</v>
      </c>
      <c r="G11" s="10"/>
      <c r="H11" s="19">
        <v>9729.5499999999993</v>
      </c>
    </row>
    <row r="12" spans="1:8" ht="16">
      <c r="A12" s="2" t="s">
        <v>87</v>
      </c>
      <c r="B12" s="2"/>
      <c r="C12" s="2"/>
      <c r="D12" s="8">
        <v>3700</v>
      </c>
      <c r="F12" s="63" t="s">
        <v>155</v>
      </c>
      <c r="H12" s="62">
        <f>H11+D60</f>
        <v>2369.5499999999993</v>
      </c>
    </row>
    <row r="13" spans="1:8" ht="16">
      <c r="A13" s="2" t="s">
        <v>156</v>
      </c>
      <c r="B13" s="2"/>
      <c r="C13" s="2"/>
      <c r="D13" s="8">
        <v>3500</v>
      </c>
      <c r="F13" s="63"/>
      <c r="H13" s="62"/>
    </row>
    <row r="14" spans="1:8" ht="16">
      <c r="A14" s="2" t="s">
        <v>48</v>
      </c>
      <c r="B14" s="2"/>
      <c r="C14" s="2"/>
      <c r="D14" s="8">
        <v>100</v>
      </c>
    </row>
    <row r="15" spans="1:8" ht="16">
      <c r="A15" s="2" t="s">
        <v>86</v>
      </c>
      <c r="B15" s="2"/>
      <c r="C15" s="2"/>
      <c r="D15" s="8">
        <v>35</v>
      </c>
    </row>
    <row r="16" spans="1:8" ht="16">
      <c r="A16" s="7" t="s">
        <v>137</v>
      </c>
      <c r="B16" s="7"/>
      <c r="C16" s="2"/>
      <c r="D16" s="8">
        <v>200</v>
      </c>
      <c r="E16" t="s">
        <v>38</v>
      </c>
    </row>
    <row r="17" spans="1:4" ht="16">
      <c r="A17" s="2" t="s">
        <v>47</v>
      </c>
      <c r="B17" s="2"/>
      <c r="C17" s="2"/>
      <c r="D17" s="8">
        <v>10000</v>
      </c>
    </row>
    <row r="18" spans="1:4" ht="16">
      <c r="A18" s="2" t="s">
        <v>140</v>
      </c>
      <c r="B18" s="2"/>
      <c r="C18" s="2"/>
      <c r="D18" s="8">
        <v>1500</v>
      </c>
    </row>
    <row r="19" spans="1:4" ht="16">
      <c r="A19" s="7"/>
      <c r="B19" s="7"/>
      <c r="C19" s="2"/>
      <c r="D19" s="9"/>
    </row>
    <row r="20" spans="1:4" ht="16">
      <c r="A20" s="2"/>
      <c r="B20" s="2"/>
      <c r="C20" s="2"/>
      <c r="D20" s="11"/>
    </row>
    <row r="21" spans="1:4" ht="19">
      <c r="A21" s="10" t="s">
        <v>141</v>
      </c>
      <c r="B21" s="10"/>
      <c r="C21" s="2"/>
      <c r="D21" s="17">
        <f>SUM(D11:D19)</f>
        <v>24035</v>
      </c>
    </row>
    <row r="22" spans="1:4" ht="16">
      <c r="A22" s="2"/>
      <c r="B22" s="2"/>
      <c r="C22" s="2"/>
      <c r="D22" s="8"/>
    </row>
    <row r="23" spans="1:4" ht="16">
      <c r="A23" s="4" t="s">
        <v>139</v>
      </c>
      <c r="B23" s="4"/>
      <c r="C23" s="2"/>
      <c r="D23" s="8"/>
    </row>
    <row r="24" spans="1:4" ht="16">
      <c r="A24" s="2"/>
      <c r="B24" s="2"/>
      <c r="C24" s="2"/>
      <c r="D24" s="8"/>
    </row>
    <row r="25" spans="1:4" ht="16">
      <c r="A25" s="12" t="s">
        <v>88</v>
      </c>
      <c r="B25" s="12"/>
      <c r="C25" s="2"/>
      <c r="D25" s="8"/>
    </row>
    <row r="26" spans="1:4" ht="16">
      <c r="A26" s="12"/>
      <c r="B26" s="2" t="s">
        <v>151</v>
      </c>
      <c r="C26" s="2"/>
      <c r="D26" s="8">
        <v>300</v>
      </c>
    </row>
    <row r="27" spans="1:4" ht="16">
      <c r="B27" s="2" t="s">
        <v>71</v>
      </c>
      <c r="C27" s="2"/>
      <c r="D27" s="8">
        <v>50</v>
      </c>
    </row>
    <row r="28" spans="1:4" ht="16">
      <c r="B28" s="2" t="s">
        <v>149</v>
      </c>
      <c r="C28" s="2"/>
      <c r="D28" s="8">
        <v>140</v>
      </c>
    </row>
    <row r="29" spans="1:4" ht="16">
      <c r="B29" s="2" t="s">
        <v>143</v>
      </c>
      <c r="C29" s="2"/>
      <c r="D29" s="8">
        <v>5</v>
      </c>
    </row>
    <row r="30" spans="1:4" ht="16">
      <c r="B30" s="2" t="s">
        <v>144</v>
      </c>
      <c r="C30" s="2"/>
      <c r="D30" s="8">
        <f>4*250</f>
        <v>1000</v>
      </c>
    </row>
    <row r="31" spans="1:4" ht="16">
      <c r="B31" s="2" t="s">
        <v>5</v>
      </c>
      <c r="C31" s="2"/>
      <c r="D31" s="8">
        <v>100</v>
      </c>
    </row>
    <row r="32" spans="1:4" ht="16">
      <c r="B32" s="2" t="s">
        <v>145</v>
      </c>
      <c r="C32" s="2"/>
      <c r="D32" s="9">
        <f>0.5*250</f>
        <v>125</v>
      </c>
    </row>
    <row r="33" spans="1:4" ht="16">
      <c r="A33" s="13" t="s">
        <v>85</v>
      </c>
      <c r="B33" s="2"/>
      <c r="C33" s="2"/>
      <c r="D33" s="14">
        <f>SUM(D26:D32)</f>
        <v>1720</v>
      </c>
    </row>
    <row r="34" spans="1:4" ht="16">
      <c r="A34" s="2"/>
      <c r="B34" s="2"/>
      <c r="C34" s="2"/>
      <c r="D34" s="8"/>
    </row>
    <row r="35" spans="1:4" ht="16">
      <c r="A35" s="12" t="s">
        <v>96</v>
      </c>
      <c r="B35" s="2"/>
      <c r="C35" s="2"/>
      <c r="D35" s="8"/>
    </row>
    <row r="36" spans="1:4" ht="16">
      <c r="B36" s="2" t="s">
        <v>111</v>
      </c>
      <c r="C36" s="2"/>
      <c r="D36" s="8">
        <v>5000</v>
      </c>
    </row>
    <row r="37" spans="1:4" ht="16">
      <c r="B37" s="2" t="s">
        <v>156</v>
      </c>
      <c r="C37" s="2"/>
      <c r="D37" s="8">
        <v>3500</v>
      </c>
    </row>
    <row r="38" spans="1:4" ht="16">
      <c r="B38" s="2" t="s">
        <v>7</v>
      </c>
      <c r="C38" s="2"/>
      <c r="D38" s="8">
        <v>3700</v>
      </c>
    </row>
    <row r="39" spans="1:4" ht="16">
      <c r="B39" s="2" t="s">
        <v>108</v>
      </c>
      <c r="C39" s="2"/>
      <c r="D39" s="8">
        <v>500</v>
      </c>
    </row>
    <row r="40" spans="1:4" ht="16">
      <c r="B40" s="2" t="s">
        <v>19</v>
      </c>
      <c r="C40" s="2"/>
      <c r="D40" s="8">
        <v>0</v>
      </c>
    </row>
    <row r="41" spans="1:4" ht="16">
      <c r="B41" s="2" t="s">
        <v>74</v>
      </c>
      <c r="C41" s="2"/>
      <c r="D41" s="18">
        <v>500</v>
      </c>
    </row>
    <row r="42" spans="1:4" ht="16">
      <c r="B42" s="2" t="s">
        <v>153</v>
      </c>
      <c r="C42" s="2"/>
      <c r="D42" s="8">
        <v>500</v>
      </c>
    </row>
    <row r="43" spans="1:4" ht="16">
      <c r="B43" s="2" t="s">
        <v>76</v>
      </c>
      <c r="C43" s="2"/>
      <c r="D43" s="8">
        <v>250</v>
      </c>
    </row>
    <row r="44" spans="1:4" ht="16">
      <c r="B44" s="2" t="s">
        <v>2</v>
      </c>
      <c r="C44" s="2"/>
      <c r="D44" s="18">
        <v>6000</v>
      </c>
    </row>
    <row r="45" spans="1:4" ht="16">
      <c r="B45" s="2" t="s">
        <v>152</v>
      </c>
      <c r="C45" s="2"/>
      <c r="D45" s="8">
        <v>2500</v>
      </c>
    </row>
    <row r="46" spans="1:4" ht="16">
      <c r="B46" s="2" t="s">
        <v>154</v>
      </c>
      <c r="C46" s="2"/>
      <c r="D46" s="8">
        <v>1000</v>
      </c>
    </row>
    <row r="47" spans="1:4" ht="16">
      <c r="B47" s="2" t="s">
        <v>77</v>
      </c>
      <c r="C47" s="2"/>
      <c r="D47" s="8">
        <v>4300</v>
      </c>
    </row>
    <row r="48" spans="1:4" ht="16">
      <c r="B48" s="2" t="s">
        <v>78</v>
      </c>
      <c r="C48" s="2"/>
      <c r="D48" s="8">
        <v>200</v>
      </c>
    </row>
    <row r="49" spans="1:4" ht="16">
      <c r="B49" s="2" t="s">
        <v>79</v>
      </c>
      <c r="C49" s="2"/>
      <c r="D49" s="8">
        <v>300</v>
      </c>
    </row>
    <row r="50" spans="1:4" ht="16">
      <c r="B50" s="2" t="s">
        <v>80</v>
      </c>
      <c r="C50" s="2"/>
      <c r="D50" s="8">
        <v>200</v>
      </c>
    </row>
    <row r="51" spans="1:4" ht="16">
      <c r="B51" s="2" t="s">
        <v>110</v>
      </c>
      <c r="C51" s="2"/>
      <c r="D51" s="8">
        <v>25</v>
      </c>
    </row>
    <row r="52" spans="1:4" ht="16">
      <c r="B52" s="2" t="s">
        <v>81</v>
      </c>
      <c r="C52" s="2"/>
      <c r="D52" s="8">
        <v>300</v>
      </c>
    </row>
    <row r="53" spans="1:4" ht="16">
      <c r="B53" s="2" t="s">
        <v>82</v>
      </c>
      <c r="C53" s="2"/>
      <c r="D53" s="8">
        <v>500</v>
      </c>
    </row>
    <row r="54" spans="1:4" ht="16">
      <c r="B54" s="2" t="s">
        <v>3</v>
      </c>
      <c r="C54" s="2"/>
      <c r="D54" s="8">
        <v>200</v>
      </c>
    </row>
    <row r="55" spans="1:4" ht="16">
      <c r="B55" s="2" t="s">
        <v>83</v>
      </c>
      <c r="C55" s="2"/>
      <c r="D55" s="9">
        <v>200</v>
      </c>
    </row>
    <row r="56" spans="1:4" ht="16">
      <c r="A56" s="13" t="s">
        <v>84</v>
      </c>
      <c r="B56" s="2"/>
      <c r="C56" s="2"/>
      <c r="D56" s="14">
        <f>SUM(D36:D55)</f>
        <v>29675</v>
      </c>
    </row>
    <row r="57" spans="1:4" ht="16">
      <c r="A57" s="2"/>
      <c r="B57" s="2"/>
      <c r="C57" s="2"/>
      <c r="D57" s="8"/>
    </row>
    <row r="58" spans="1:4" ht="19">
      <c r="A58" s="10" t="s">
        <v>0</v>
      </c>
      <c r="B58" s="2"/>
      <c r="C58" s="2"/>
      <c r="D58" s="16">
        <f>D56+D33</f>
        <v>31395</v>
      </c>
    </row>
    <row r="59" spans="1:4" ht="16">
      <c r="A59" s="2"/>
      <c r="B59" s="2"/>
      <c r="C59" s="2"/>
      <c r="D59" s="8"/>
    </row>
    <row r="60" spans="1:4" ht="19">
      <c r="A60" s="10" t="s">
        <v>1</v>
      </c>
      <c r="B60" s="2"/>
      <c r="C60" s="2"/>
      <c r="D60" s="15">
        <f>D21-D58</f>
        <v>-7360</v>
      </c>
    </row>
    <row r="61" spans="1:4" ht="16">
      <c r="A61" s="2"/>
      <c r="B61" s="2"/>
      <c r="C61" s="2"/>
      <c r="D61" s="2"/>
    </row>
    <row r="62" spans="1:4" ht="16">
      <c r="A62" s="2"/>
      <c r="B62" s="2"/>
      <c r="C62" s="2"/>
      <c r="D62" s="2"/>
    </row>
    <row r="63" spans="1:4" ht="16">
      <c r="A63" s="2"/>
      <c r="B63" s="2"/>
      <c r="C63" s="2"/>
      <c r="D63" s="2"/>
    </row>
  </sheetData>
  <mergeCells count="5">
    <mergeCell ref="A1:H1"/>
    <mergeCell ref="A2:H2"/>
    <mergeCell ref="A3:H3"/>
    <mergeCell ref="A4:H4"/>
    <mergeCell ref="A5:H5"/>
  </mergeCells>
  <phoneticPr fontId="4" type="noConversion"/>
  <pageMargins left="0.5" right="0.5" top="0.5" bottom="0.5" header="0.5" footer="0.5"/>
  <pageSetup scale="6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1"/>
  <sheetViews>
    <sheetView zoomScale="75" workbookViewId="0">
      <selection activeCell="D58" sqref="D58"/>
    </sheetView>
  </sheetViews>
  <sheetFormatPr baseColWidth="10" defaultRowHeight="13" x14ac:dyDescent="0"/>
  <cols>
    <col min="1" max="1" width="3.85546875" customWidth="1"/>
    <col min="2" max="2" width="43.85546875" customWidth="1"/>
    <col min="3" max="3" width="2.7109375" customWidth="1"/>
    <col min="4" max="4" width="21.42578125" customWidth="1"/>
    <col min="5" max="5" width="4" customWidth="1"/>
    <col min="6" max="6" width="20" bestFit="1" customWidth="1"/>
    <col min="7" max="7" width="1.85546875" customWidth="1"/>
    <col min="8" max="8" width="14.140625" bestFit="1" customWidth="1"/>
  </cols>
  <sheetData>
    <row r="1" spans="1:8" ht="18">
      <c r="A1" s="64" t="s">
        <v>130</v>
      </c>
      <c r="B1" s="64"/>
      <c r="C1" s="64"/>
      <c r="D1" s="64"/>
      <c r="E1" s="64"/>
      <c r="F1" s="64"/>
      <c r="G1" s="64"/>
      <c r="H1" s="64"/>
    </row>
    <row r="2" spans="1:8" ht="18">
      <c r="A2" s="64" t="s">
        <v>131</v>
      </c>
      <c r="B2" s="64"/>
      <c r="C2" s="64"/>
      <c r="D2" s="64"/>
      <c r="E2" s="64"/>
      <c r="F2" s="64"/>
      <c r="G2" s="64"/>
      <c r="H2" s="64"/>
    </row>
    <row r="3" spans="1:8" ht="18">
      <c r="A3" s="64" t="s">
        <v>132</v>
      </c>
      <c r="B3" s="64"/>
      <c r="C3" s="64"/>
      <c r="D3" s="64"/>
      <c r="E3" s="64"/>
      <c r="F3" s="64"/>
      <c r="G3" s="64"/>
      <c r="H3" s="64"/>
    </row>
    <row r="4" spans="1:8" ht="18">
      <c r="A4" s="64" t="s">
        <v>133</v>
      </c>
      <c r="B4" s="64"/>
      <c r="C4" s="64"/>
      <c r="D4" s="64"/>
      <c r="E4" s="64"/>
      <c r="F4" s="64"/>
      <c r="G4" s="64"/>
      <c r="H4" s="64"/>
    </row>
    <row r="5" spans="1:8" ht="18">
      <c r="A5" s="65">
        <v>39709</v>
      </c>
      <c r="B5" s="65"/>
      <c r="C5" s="65"/>
      <c r="D5" s="65"/>
      <c r="E5" s="65"/>
      <c r="F5" s="65"/>
      <c r="G5" s="65"/>
      <c r="H5" s="65"/>
    </row>
    <row r="6" spans="1:8">
      <c r="A6" s="1"/>
      <c r="B6" s="1"/>
      <c r="C6" s="1"/>
      <c r="D6" s="1"/>
    </row>
    <row r="7" spans="1:8">
      <c r="A7" s="1"/>
      <c r="B7" s="1"/>
      <c r="C7" s="1"/>
      <c r="D7" s="1"/>
    </row>
    <row r="8" spans="1:8" ht="16">
      <c r="A8" s="2"/>
      <c r="B8" s="2"/>
      <c r="C8" s="2"/>
      <c r="D8" s="3" t="s">
        <v>28</v>
      </c>
    </row>
    <row r="9" spans="1:8" ht="17" thickBot="1">
      <c r="A9" s="4" t="s">
        <v>134</v>
      </c>
      <c r="B9" s="4"/>
      <c r="C9" s="2"/>
      <c r="D9" s="5" t="s">
        <v>135</v>
      </c>
    </row>
    <row r="10" spans="1:8" ht="16">
      <c r="A10" s="2"/>
      <c r="B10" s="2"/>
      <c r="C10" s="2"/>
      <c r="D10" s="6"/>
      <c r="F10" s="10" t="s">
        <v>72</v>
      </c>
      <c r="G10" s="10"/>
      <c r="H10" s="19">
        <v>14121.01</v>
      </c>
    </row>
    <row r="11" spans="1:8" ht="16">
      <c r="A11" s="2" t="s">
        <v>138</v>
      </c>
      <c r="B11" s="2"/>
      <c r="C11" s="2"/>
      <c r="D11" s="8">
        <v>3500</v>
      </c>
      <c r="F11" s="10" t="s">
        <v>73</v>
      </c>
      <c r="G11" s="10"/>
      <c r="H11" s="19">
        <f>H10+D58</f>
        <v>9296.01</v>
      </c>
    </row>
    <row r="12" spans="1:8" ht="16">
      <c r="A12" s="2" t="s">
        <v>87</v>
      </c>
      <c r="B12" s="2"/>
      <c r="C12" s="2"/>
      <c r="D12" s="8">
        <v>3700</v>
      </c>
    </row>
    <row r="13" spans="1:8" ht="16">
      <c r="A13" s="2" t="s">
        <v>48</v>
      </c>
      <c r="B13" s="2"/>
      <c r="C13" s="2"/>
      <c r="D13" s="8">
        <v>4000</v>
      </c>
    </row>
    <row r="14" spans="1:8" ht="16">
      <c r="A14" s="2" t="s">
        <v>86</v>
      </c>
      <c r="B14" s="2"/>
      <c r="C14" s="2"/>
      <c r="D14" s="8">
        <v>35</v>
      </c>
    </row>
    <row r="15" spans="1:8" ht="16">
      <c r="A15" s="7" t="s">
        <v>137</v>
      </c>
      <c r="B15" s="7"/>
      <c r="C15" s="2"/>
      <c r="D15" s="8">
        <v>200</v>
      </c>
      <c r="E15" t="s">
        <v>6</v>
      </c>
    </row>
    <row r="16" spans="1:8" ht="16">
      <c r="A16" s="2" t="s">
        <v>47</v>
      </c>
      <c r="B16" s="2"/>
      <c r="C16" s="2"/>
      <c r="D16" s="8">
        <v>10000</v>
      </c>
    </row>
    <row r="17" spans="1:4" ht="16">
      <c r="A17" s="2" t="s">
        <v>140</v>
      </c>
      <c r="B17" s="2"/>
      <c r="C17" s="2"/>
      <c r="D17" s="8">
        <f>11*250</f>
        <v>2750</v>
      </c>
    </row>
    <row r="18" spans="1:4" ht="16">
      <c r="A18" s="7" t="s">
        <v>136</v>
      </c>
      <c r="B18" s="7"/>
      <c r="C18" s="2"/>
      <c r="D18" s="9">
        <v>25</v>
      </c>
    </row>
    <row r="19" spans="1:4" ht="16">
      <c r="A19" s="2"/>
      <c r="B19" s="2"/>
      <c r="C19" s="2"/>
      <c r="D19" s="11"/>
    </row>
    <row r="20" spans="1:4" ht="19">
      <c r="A20" s="10" t="s">
        <v>141</v>
      </c>
      <c r="B20" s="10"/>
      <c r="C20" s="2"/>
      <c r="D20" s="17">
        <f>SUM(D11:D18)</f>
        <v>24210</v>
      </c>
    </row>
    <row r="21" spans="1:4" ht="16">
      <c r="A21" s="2"/>
      <c r="B21" s="2"/>
      <c r="C21" s="2"/>
      <c r="D21" s="8"/>
    </row>
    <row r="22" spans="1:4" ht="16">
      <c r="A22" s="4" t="s">
        <v>139</v>
      </c>
      <c r="B22" s="4"/>
      <c r="C22" s="2"/>
      <c r="D22" s="8"/>
    </row>
    <row r="23" spans="1:4" ht="16">
      <c r="A23" s="2"/>
      <c r="B23" s="2"/>
      <c r="C23" s="2"/>
      <c r="D23" s="8"/>
    </row>
    <row r="24" spans="1:4" ht="16">
      <c r="A24" s="12" t="s">
        <v>88</v>
      </c>
      <c r="B24" s="12"/>
      <c r="C24" s="2"/>
      <c r="D24" s="8"/>
    </row>
    <row r="25" spans="1:4" ht="16">
      <c r="B25" s="2" t="s">
        <v>71</v>
      </c>
      <c r="C25" s="2"/>
      <c r="D25" s="8">
        <v>50</v>
      </c>
    </row>
    <row r="26" spans="1:4" ht="16">
      <c r="B26" s="2" t="s">
        <v>142</v>
      </c>
      <c r="C26" s="2"/>
      <c r="D26" s="8">
        <v>50</v>
      </c>
    </row>
    <row r="27" spans="1:4" ht="16">
      <c r="B27" s="2" t="s">
        <v>143</v>
      </c>
      <c r="C27" s="2"/>
      <c r="D27" s="8">
        <v>5</v>
      </c>
    </row>
    <row r="28" spans="1:4" ht="16">
      <c r="B28" s="2" t="s">
        <v>144</v>
      </c>
      <c r="C28" s="2"/>
      <c r="D28" s="8">
        <f>4*250</f>
        <v>1000</v>
      </c>
    </row>
    <row r="29" spans="1:4" ht="16">
      <c r="B29" s="2" t="s">
        <v>5</v>
      </c>
      <c r="C29" s="2"/>
      <c r="D29" s="8">
        <v>100</v>
      </c>
    </row>
    <row r="30" spans="1:4" ht="16">
      <c r="B30" s="2" t="s">
        <v>145</v>
      </c>
      <c r="C30" s="2"/>
      <c r="D30" s="9">
        <f>0.5*250</f>
        <v>125</v>
      </c>
    </row>
    <row r="31" spans="1:4" ht="16">
      <c r="A31" s="13" t="s">
        <v>85</v>
      </c>
      <c r="B31" s="2"/>
      <c r="C31" s="2"/>
      <c r="D31" s="14">
        <f>SUM(D25:D30)</f>
        <v>1330</v>
      </c>
    </row>
    <row r="32" spans="1:4" ht="16">
      <c r="A32" s="2"/>
      <c r="B32" s="2"/>
      <c r="C32" s="2"/>
      <c r="D32" s="8"/>
    </row>
    <row r="33" spans="1:4" ht="16">
      <c r="A33" s="12" t="s">
        <v>96</v>
      </c>
      <c r="B33" s="2"/>
      <c r="C33" s="2"/>
      <c r="D33" s="8"/>
    </row>
    <row r="34" spans="1:4" ht="16">
      <c r="B34" s="2" t="s">
        <v>111</v>
      </c>
      <c r="C34" s="2"/>
      <c r="D34" s="8">
        <v>4000</v>
      </c>
    </row>
    <row r="35" spans="1:4" ht="16">
      <c r="B35" s="2" t="s">
        <v>7</v>
      </c>
      <c r="C35" s="2"/>
      <c r="D35" s="8">
        <v>3500</v>
      </c>
    </row>
    <row r="36" spans="1:4" ht="16">
      <c r="B36" s="2" t="s">
        <v>108</v>
      </c>
      <c r="C36" s="2"/>
      <c r="D36" s="8">
        <v>500</v>
      </c>
    </row>
    <row r="37" spans="1:4" ht="16">
      <c r="B37" s="2" t="s">
        <v>19</v>
      </c>
      <c r="C37" s="2"/>
      <c r="D37" s="8">
        <f>0.47*D13</f>
        <v>1880</v>
      </c>
    </row>
    <row r="38" spans="1:4" ht="16">
      <c r="B38" s="2" t="s">
        <v>74</v>
      </c>
      <c r="C38" s="2"/>
      <c r="D38" s="18">
        <v>500</v>
      </c>
    </row>
    <row r="39" spans="1:4" ht="16">
      <c r="B39" s="2" t="s">
        <v>75</v>
      </c>
      <c r="C39" s="2"/>
      <c r="D39" s="8">
        <v>1050</v>
      </c>
    </row>
    <row r="40" spans="1:4" ht="16">
      <c r="B40" s="2" t="s">
        <v>76</v>
      </c>
      <c r="C40" s="2"/>
      <c r="D40" s="8">
        <v>250</v>
      </c>
    </row>
    <row r="41" spans="1:4" ht="16">
      <c r="B41" s="2" t="s">
        <v>2</v>
      </c>
      <c r="C41" s="2"/>
      <c r="D41" s="18">
        <v>5500</v>
      </c>
    </row>
    <row r="42" spans="1:4" ht="16">
      <c r="B42" s="2" t="s">
        <v>4</v>
      </c>
      <c r="C42" s="2"/>
      <c r="D42" s="8">
        <v>3500</v>
      </c>
    </row>
    <row r="43" spans="1:4" ht="16">
      <c r="B43" s="2" t="s">
        <v>107</v>
      </c>
      <c r="C43" s="2"/>
      <c r="D43" s="8">
        <v>750</v>
      </c>
    </row>
    <row r="44" spans="1:4" ht="16">
      <c r="B44" s="2" t="s">
        <v>77</v>
      </c>
      <c r="C44" s="2"/>
      <c r="D44" s="8">
        <v>3600</v>
      </c>
    </row>
    <row r="45" spans="1:4" ht="16">
      <c r="B45" s="2" t="s">
        <v>109</v>
      </c>
      <c r="C45" s="2"/>
      <c r="D45" s="8">
        <v>50</v>
      </c>
    </row>
    <row r="46" spans="1:4" ht="16">
      <c r="B46" s="2" t="s">
        <v>78</v>
      </c>
      <c r="C46" s="2"/>
      <c r="D46" s="8">
        <v>200</v>
      </c>
    </row>
    <row r="47" spans="1:4" ht="16">
      <c r="B47" s="2" t="s">
        <v>79</v>
      </c>
      <c r="C47" s="2"/>
      <c r="D47" s="8">
        <v>300</v>
      </c>
    </row>
    <row r="48" spans="1:4" ht="16">
      <c r="B48" s="2" t="s">
        <v>80</v>
      </c>
      <c r="C48" s="2"/>
      <c r="D48" s="8">
        <v>250</v>
      </c>
    </row>
    <row r="49" spans="1:4" ht="16">
      <c r="B49" s="2" t="s">
        <v>110</v>
      </c>
      <c r="C49" s="2"/>
      <c r="D49" s="8">
        <v>25</v>
      </c>
    </row>
    <row r="50" spans="1:4" ht="16">
      <c r="B50" s="2" t="s">
        <v>81</v>
      </c>
      <c r="C50" s="2"/>
      <c r="D50" s="8">
        <v>250</v>
      </c>
    </row>
    <row r="51" spans="1:4" ht="16">
      <c r="B51" s="2" t="s">
        <v>82</v>
      </c>
      <c r="C51" s="2"/>
      <c r="D51" s="8">
        <v>600</v>
      </c>
    </row>
    <row r="52" spans="1:4" ht="16">
      <c r="B52" s="2" t="s">
        <v>3</v>
      </c>
      <c r="C52" s="2"/>
      <c r="D52" s="8">
        <v>800</v>
      </c>
    </row>
    <row r="53" spans="1:4" ht="16">
      <c r="B53" s="2" t="s">
        <v>83</v>
      </c>
      <c r="C53" s="2"/>
      <c r="D53" s="9">
        <v>200</v>
      </c>
    </row>
    <row r="54" spans="1:4" ht="16">
      <c r="A54" s="13" t="s">
        <v>84</v>
      </c>
      <c r="B54" s="2"/>
      <c r="C54" s="2"/>
      <c r="D54" s="14">
        <f>SUM(D34:D53)</f>
        <v>27705</v>
      </c>
    </row>
    <row r="55" spans="1:4" ht="16">
      <c r="A55" s="2"/>
      <c r="B55" s="2"/>
      <c r="C55" s="2"/>
      <c r="D55" s="8"/>
    </row>
    <row r="56" spans="1:4" ht="19">
      <c r="A56" s="10" t="s">
        <v>0</v>
      </c>
      <c r="B56" s="2"/>
      <c r="C56" s="2"/>
      <c r="D56" s="16">
        <f>D54+D31</f>
        <v>29035</v>
      </c>
    </row>
    <row r="57" spans="1:4" ht="16">
      <c r="A57" s="2"/>
      <c r="B57" s="2"/>
      <c r="C57" s="2"/>
      <c r="D57" s="8"/>
    </row>
    <row r="58" spans="1:4" ht="19">
      <c r="A58" s="10" t="s">
        <v>1</v>
      </c>
      <c r="B58" s="2"/>
      <c r="C58" s="2"/>
      <c r="D58" s="15">
        <f>D20-D56</f>
        <v>-4825</v>
      </c>
    </row>
    <row r="59" spans="1:4" ht="16">
      <c r="A59" s="2"/>
      <c r="B59" s="2"/>
      <c r="C59" s="2"/>
      <c r="D59" s="2"/>
    </row>
    <row r="60" spans="1:4" ht="16">
      <c r="A60" s="2"/>
      <c r="B60" s="2"/>
      <c r="C60" s="2"/>
      <c r="D60" s="2"/>
    </row>
    <row r="61" spans="1:4" ht="16">
      <c r="A61" s="2"/>
      <c r="B61" s="2"/>
      <c r="C61" s="2"/>
      <c r="D61" s="2"/>
    </row>
  </sheetData>
  <sortState ref="B34:D54">
    <sortCondition ref="B34:B54"/>
  </sortState>
  <mergeCells count="5">
    <mergeCell ref="A1:H1"/>
    <mergeCell ref="A2:H2"/>
    <mergeCell ref="A3:H3"/>
    <mergeCell ref="A4:H4"/>
    <mergeCell ref="A5:H5"/>
  </mergeCells>
  <phoneticPr fontId="4" type="noConversion"/>
  <pageMargins left="0.5" right="0.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5"/>
  <sheetViews>
    <sheetView topLeftCell="A31" workbookViewId="0">
      <selection activeCell="B51" sqref="B51"/>
    </sheetView>
  </sheetViews>
  <sheetFormatPr baseColWidth="10" defaultRowHeight="13" x14ac:dyDescent="0"/>
  <cols>
    <col min="2" max="2" width="12.85546875" customWidth="1"/>
    <col min="3" max="3" width="0.85546875" customWidth="1"/>
    <col min="4" max="4" width="9.85546875" bestFit="1" customWidth="1"/>
    <col min="5" max="5" width="11.140625" bestFit="1" customWidth="1"/>
    <col min="7" max="7" width="1.28515625" customWidth="1"/>
    <col min="9" max="9" width="33.7109375" style="59" bestFit="1" customWidth="1"/>
    <col min="10" max="10" width="10.5703125" style="58" bestFit="1" customWidth="1"/>
  </cols>
  <sheetData>
    <row r="1" spans="1:11" ht="14">
      <c r="A1" s="20"/>
      <c r="B1" s="20"/>
      <c r="C1" s="20"/>
      <c r="D1" s="20"/>
      <c r="E1" s="20"/>
      <c r="F1" s="21" t="s">
        <v>39</v>
      </c>
      <c r="G1" s="22"/>
      <c r="H1" s="22"/>
      <c r="J1" s="48"/>
    </row>
    <row r="2" spans="1:11" ht="14">
      <c r="A2" s="22"/>
      <c r="B2" s="22"/>
      <c r="C2" s="22"/>
      <c r="D2" s="22"/>
      <c r="E2" s="22"/>
      <c r="F2" s="21" t="s">
        <v>56</v>
      </c>
      <c r="G2" s="22"/>
      <c r="H2" s="22"/>
      <c r="J2" s="48"/>
    </row>
    <row r="3" spans="1:11" ht="14">
      <c r="A3" s="22"/>
      <c r="B3" s="22"/>
      <c r="C3" s="22"/>
      <c r="D3" s="22"/>
      <c r="E3" s="22"/>
      <c r="F3" s="21" t="s">
        <v>57</v>
      </c>
      <c r="G3" s="22"/>
      <c r="H3" s="22"/>
      <c r="J3" s="48"/>
    </row>
    <row r="4" spans="1:11">
      <c r="A4" s="22"/>
      <c r="B4" s="22"/>
      <c r="C4" s="22"/>
      <c r="D4" s="22"/>
      <c r="E4" s="22"/>
      <c r="F4" s="22"/>
      <c r="G4" s="22"/>
      <c r="H4" s="22"/>
      <c r="J4" s="48"/>
    </row>
    <row r="5" spans="1:11">
      <c r="A5" s="22"/>
      <c r="B5" s="22"/>
      <c r="C5" s="22"/>
      <c r="D5" s="22"/>
      <c r="E5" s="22"/>
      <c r="F5" s="22"/>
      <c r="G5" s="22"/>
      <c r="H5" s="22"/>
      <c r="J5" s="48"/>
    </row>
    <row r="6" spans="1:11" ht="14">
      <c r="A6" s="22"/>
      <c r="B6" s="22"/>
      <c r="C6" s="22"/>
      <c r="D6" s="47" t="s">
        <v>12</v>
      </c>
      <c r="E6" s="21" t="s">
        <v>58</v>
      </c>
      <c r="F6" s="21" t="s">
        <v>40</v>
      </c>
      <c r="G6" s="22"/>
      <c r="H6" s="23" t="s">
        <v>41</v>
      </c>
      <c r="J6" s="49" t="s">
        <v>59</v>
      </c>
    </row>
    <row r="7" spans="1:11" ht="14">
      <c r="A7" s="22"/>
      <c r="B7" s="22"/>
      <c r="C7" s="21"/>
      <c r="D7" s="21"/>
      <c r="E7" s="21" t="s">
        <v>42</v>
      </c>
      <c r="F7" s="21" t="s">
        <v>42</v>
      </c>
      <c r="G7" s="22"/>
      <c r="H7" s="23" t="s">
        <v>43</v>
      </c>
      <c r="J7" s="49" t="s">
        <v>60</v>
      </c>
    </row>
    <row r="8" spans="1:11" ht="15" thickBot="1">
      <c r="A8" s="24" t="s">
        <v>61</v>
      </c>
      <c r="B8" s="25"/>
      <c r="C8" s="21"/>
      <c r="D8" s="21" t="s">
        <v>62</v>
      </c>
      <c r="E8" s="26" t="s">
        <v>63</v>
      </c>
      <c r="F8" s="26" t="s">
        <v>44</v>
      </c>
      <c r="G8" s="22"/>
      <c r="H8" s="27">
        <v>39628</v>
      </c>
      <c r="J8" s="50" t="s">
        <v>64</v>
      </c>
    </row>
    <row r="9" spans="1:11">
      <c r="A9" s="20"/>
      <c r="B9" s="20"/>
      <c r="C9" s="20"/>
      <c r="D9" s="20"/>
      <c r="E9" s="28"/>
      <c r="F9" s="20"/>
      <c r="G9" s="20"/>
      <c r="H9" s="20"/>
      <c r="J9" s="51"/>
    </row>
    <row r="10" spans="1:11">
      <c r="A10" s="29" t="s">
        <v>65</v>
      </c>
      <c r="B10" s="20"/>
      <c r="C10" s="20"/>
      <c r="D10" s="20">
        <v>880.76</v>
      </c>
      <c r="E10" s="30" t="s">
        <v>66</v>
      </c>
      <c r="F10" s="28" t="s">
        <v>45</v>
      </c>
      <c r="G10" s="28"/>
      <c r="H10" s="28">
        <v>25</v>
      </c>
      <c r="J10" s="51">
        <v>25</v>
      </c>
    </row>
    <row r="11" spans="1:11">
      <c r="A11" s="29" t="s">
        <v>67</v>
      </c>
      <c r="B11" s="20"/>
      <c r="C11" s="20"/>
      <c r="D11" s="20">
        <v>225</v>
      </c>
      <c r="E11" s="30" t="s">
        <v>66</v>
      </c>
      <c r="F11" s="28"/>
      <c r="G11" s="28"/>
      <c r="H11" s="28"/>
      <c r="I11" s="59" t="s">
        <v>13</v>
      </c>
      <c r="J11" s="51">
        <v>200</v>
      </c>
    </row>
    <row r="12" spans="1:11" ht="14">
      <c r="A12" s="20" t="s">
        <v>46</v>
      </c>
      <c r="B12" s="20"/>
      <c r="C12" s="28"/>
      <c r="D12" s="28">
        <v>2210</v>
      </c>
      <c r="E12" s="31">
        <v>2000</v>
      </c>
      <c r="F12" s="31">
        <v>2750</v>
      </c>
      <c r="G12" s="32"/>
      <c r="H12" s="33">
        <v>3110</v>
      </c>
      <c r="I12" s="60" t="s">
        <v>14</v>
      </c>
      <c r="J12" s="52">
        <f>11*250</f>
        <v>2750</v>
      </c>
      <c r="K12" t="s">
        <v>37</v>
      </c>
    </row>
    <row r="13" spans="1:11" ht="14">
      <c r="A13" s="32" t="s">
        <v>47</v>
      </c>
      <c r="B13" s="32"/>
      <c r="C13" s="34"/>
      <c r="D13" s="34">
        <v>10437.25</v>
      </c>
      <c r="E13" s="31">
        <v>7500</v>
      </c>
      <c r="F13" s="31">
        <v>7500</v>
      </c>
      <c r="G13" s="32"/>
      <c r="H13" s="33">
        <v>9714.5</v>
      </c>
      <c r="I13" s="59" t="s">
        <v>15</v>
      </c>
      <c r="J13" s="52">
        <v>10000</v>
      </c>
    </row>
    <row r="14" spans="1:11" ht="14">
      <c r="A14" s="32" t="s">
        <v>48</v>
      </c>
      <c r="B14" s="32"/>
      <c r="C14" s="34"/>
      <c r="D14" s="34"/>
      <c r="E14" s="31">
        <v>0</v>
      </c>
      <c r="F14" s="31">
        <v>500</v>
      </c>
      <c r="G14" s="32"/>
      <c r="H14" s="33">
        <v>4917.59</v>
      </c>
      <c r="I14" s="59" t="s">
        <v>16</v>
      </c>
      <c r="J14" s="52">
        <v>4000</v>
      </c>
    </row>
    <row r="15" spans="1:11" ht="14">
      <c r="A15" s="32" t="s">
        <v>86</v>
      </c>
      <c r="B15" s="32"/>
      <c r="C15" s="34"/>
      <c r="D15" s="34">
        <v>10</v>
      </c>
      <c r="E15" s="31">
        <v>50</v>
      </c>
      <c r="F15" s="31">
        <v>50</v>
      </c>
      <c r="G15" s="32"/>
      <c r="H15" s="33">
        <v>0</v>
      </c>
      <c r="J15" s="52">
        <v>35</v>
      </c>
    </row>
    <row r="16" spans="1:11" ht="14">
      <c r="A16" s="32" t="s">
        <v>87</v>
      </c>
      <c r="B16" s="32"/>
      <c r="C16" s="34"/>
      <c r="D16" s="34">
        <v>3740</v>
      </c>
      <c r="E16" s="31">
        <v>3000</v>
      </c>
      <c r="F16" s="31">
        <v>3000</v>
      </c>
      <c r="G16" s="32"/>
      <c r="H16" s="33">
        <v>3700</v>
      </c>
      <c r="I16" s="59" t="s">
        <v>17</v>
      </c>
      <c r="J16" s="52">
        <v>3700</v>
      </c>
    </row>
    <row r="17" spans="1:10" ht="14">
      <c r="A17" s="32" t="s">
        <v>68</v>
      </c>
      <c r="B17" s="32"/>
      <c r="C17" s="34"/>
      <c r="D17" s="35">
        <v>4455</v>
      </c>
      <c r="E17" s="36">
        <v>4000</v>
      </c>
      <c r="F17" s="36">
        <v>4000</v>
      </c>
      <c r="G17" s="32"/>
      <c r="H17" s="35">
        <v>3476.54</v>
      </c>
      <c r="I17" s="59" t="s">
        <v>18</v>
      </c>
      <c r="J17" s="53">
        <v>3500</v>
      </c>
    </row>
    <row r="18" spans="1:10" ht="14">
      <c r="A18" s="32"/>
      <c r="B18" s="32"/>
      <c r="C18" s="34"/>
      <c r="D18" s="34">
        <f>SUM(D10:D17)</f>
        <v>21958.010000000002</v>
      </c>
      <c r="E18" s="31">
        <f>SUM(E9:E17)</f>
        <v>16550</v>
      </c>
      <c r="F18" s="31">
        <f>SUM(F10:F17)</f>
        <v>17800</v>
      </c>
      <c r="G18" s="32"/>
      <c r="H18" s="33">
        <f>SUM(H10:H17)</f>
        <v>24943.63</v>
      </c>
      <c r="J18" s="52">
        <f>SUM(J10:J17)</f>
        <v>24210</v>
      </c>
    </row>
    <row r="19" spans="1:10" ht="14">
      <c r="A19" s="32"/>
      <c r="B19" s="32"/>
      <c r="C19" s="34"/>
      <c r="D19" s="34"/>
      <c r="E19" s="31"/>
      <c r="F19" s="31"/>
      <c r="G19" s="32"/>
      <c r="H19" s="33"/>
      <c r="J19" s="52"/>
    </row>
    <row r="20" spans="1:10" ht="14">
      <c r="A20" s="37" t="s">
        <v>69</v>
      </c>
      <c r="B20" s="22"/>
      <c r="C20" s="38"/>
      <c r="D20" s="38"/>
      <c r="E20" s="31"/>
      <c r="F20" s="31"/>
      <c r="G20" s="32"/>
      <c r="H20" s="33"/>
      <c r="J20" s="52"/>
    </row>
    <row r="21" spans="1:10">
      <c r="A21" s="32"/>
      <c r="B21" s="32"/>
      <c r="C21" s="34"/>
      <c r="D21" s="34"/>
      <c r="E21" s="32"/>
      <c r="F21" s="32"/>
      <c r="G21" s="32"/>
      <c r="H21" s="33"/>
      <c r="J21" s="52"/>
    </row>
    <row r="22" spans="1:10">
      <c r="A22" s="32" t="s">
        <v>88</v>
      </c>
      <c r="B22" s="32"/>
      <c r="C22" s="34"/>
      <c r="D22" s="34"/>
      <c r="E22" s="32"/>
      <c r="F22" s="32"/>
      <c r="G22" s="32"/>
      <c r="H22" s="33"/>
      <c r="J22" s="52"/>
    </row>
    <row r="23" spans="1:10" ht="14">
      <c r="A23" s="32" t="s">
        <v>89</v>
      </c>
      <c r="B23" s="32"/>
      <c r="C23" s="34"/>
      <c r="D23" s="34">
        <v>0</v>
      </c>
      <c r="E23" s="31">
        <v>25</v>
      </c>
      <c r="F23" s="31">
        <v>25</v>
      </c>
      <c r="G23" s="32"/>
      <c r="H23" s="33">
        <v>0</v>
      </c>
      <c r="I23" s="59" t="s">
        <v>112</v>
      </c>
      <c r="J23" s="52">
        <v>100</v>
      </c>
    </row>
    <row r="24" spans="1:10" ht="14">
      <c r="A24" s="32" t="s">
        <v>90</v>
      </c>
      <c r="B24" s="32"/>
      <c r="C24" s="34"/>
      <c r="D24" s="34">
        <v>4.9400000000000004</v>
      </c>
      <c r="E24" s="31">
        <v>25</v>
      </c>
      <c r="F24" s="31">
        <v>25</v>
      </c>
      <c r="G24" s="32"/>
      <c r="H24" s="33">
        <v>26.32</v>
      </c>
      <c r="I24" s="59" t="s">
        <v>113</v>
      </c>
      <c r="J24" s="52">
        <v>50</v>
      </c>
    </row>
    <row r="25" spans="1:10" ht="14">
      <c r="A25" s="32" t="s">
        <v>91</v>
      </c>
      <c r="B25" s="32"/>
      <c r="C25" s="34"/>
      <c r="D25" s="34">
        <v>52.5</v>
      </c>
      <c r="E25" s="31">
        <v>60</v>
      </c>
      <c r="F25" s="31">
        <v>60</v>
      </c>
      <c r="G25" s="32"/>
      <c r="H25" s="33">
        <v>50</v>
      </c>
      <c r="I25" s="59" t="s">
        <v>114</v>
      </c>
      <c r="J25" s="52">
        <v>50</v>
      </c>
    </row>
    <row r="26" spans="1:10" ht="14">
      <c r="A26" s="32" t="s">
        <v>92</v>
      </c>
      <c r="B26" s="32"/>
      <c r="C26" s="34"/>
      <c r="D26" s="34">
        <v>5</v>
      </c>
      <c r="E26" s="31">
        <v>5</v>
      </c>
      <c r="F26" s="31">
        <v>5</v>
      </c>
      <c r="G26" s="32"/>
      <c r="H26" s="33">
        <v>5</v>
      </c>
      <c r="I26" s="59" t="s">
        <v>114</v>
      </c>
      <c r="J26" s="52">
        <v>5</v>
      </c>
    </row>
    <row r="27" spans="1:10" ht="14">
      <c r="A27" s="32" t="s">
        <v>93</v>
      </c>
      <c r="B27" s="32"/>
      <c r="C27" s="34"/>
      <c r="D27" s="34">
        <v>738.5</v>
      </c>
      <c r="E27" s="31">
        <v>800</v>
      </c>
      <c r="F27" s="31">
        <v>1100</v>
      </c>
      <c r="G27" s="32"/>
      <c r="H27" s="33">
        <v>964</v>
      </c>
      <c r="I27" s="59" t="s">
        <v>115</v>
      </c>
      <c r="J27" s="52">
        <f>4*250</f>
        <v>1000</v>
      </c>
    </row>
    <row r="28" spans="1:10" ht="14">
      <c r="A28" s="32" t="s">
        <v>94</v>
      </c>
      <c r="B28" s="32"/>
      <c r="C28" s="34"/>
      <c r="D28" s="35">
        <v>105.5</v>
      </c>
      <c r="E28" s="36">
        <v>100</v>
      </c>
      <c r="F28" s="36">
        <f>F12/10*0.5</f>
        <v>137.5</v>
      </c>
      <c r="G28" s="32"/>
      <c r="H28" s="35">
        <v>120.5</v>
      </c>
      <c r="I28" s="59" t="s">
        <v>116</v>
      </c>
      <c r="J28" s="53">
        <f>0.5*250</f>
        <v>125</v>
      </c>
    </row>
    <row r="29" spans="1:10" ht="14">
      <c r="A29" s="32" t="s">
        <v>95</v>
      </c>
      <c r="B29" s="32"/>
      <c r="C29" s="34"/>
      <c r="D29" s="34">
        <f>SUM(D23:D28)</f>
        <v>906.44</v>
      </c>
      <c r="E29" s="39">
        <f>SUM(E23:E28)</f>
        <v>1015</v>
      </c>
      <c r="F29" s="39">
        <f>SUM(F23:F28)</f>
        <v>1352.5</v>
      </c>
      <c r="G29" s="32"/>
      <c r="H29" s="39">
        <f>SUM(H23:H28)</f>
        <v>1165.82</v>
      </c>
      <c r="J29" s="52">
        <f>SUM(J22:J28)</f>
        <v>1330</v>
      </c>
    </row>
    <row r="30" spans="1:10" ht="14">
      <c r="A30" s="32"/>
      <c r="B30" s="32"/>
      <c r="C30" s="34"/>
      <c r="D30" s="34"/>
      <c r="E30" s="40"/>
      <c r="F30" s="39"/>
      <c r="G30" s="32"/>
      <c r="H30" s="39"/>
      <c r="J30" s="52"/>
    </row>
    <row r="31" spans="1:10">
      <c r="A31" s="32" t="s">
        <v>96</v>
      </c>
      <c r="B31" s="32"/>
      <c r="C31" s="34"/>
      <c r="D31" s="34"/>
      <c r="E31" s="32"/>
      <c r="F31" s="40"/>
      <c r="G31" s="32"/>
      <c r="H31" s="33"/>
      <c r="J31" s="52"/>
    </row>
    <row r="32" spans="1:10" ht="14">
      <c r="A32" s="32" t="s">
        <v>97</v>
      </c>
      <c r="B32" s="32"/>
      <c r="C32" s="34"/>
      <c r="D32" s="34"/>
      <c r="E32" s="39">
        <v>200</v>
      </c>
      <c r="F32" s="39">
        <v>200</v>
      </c>
      <c r="G32" s="32"/>
      <c r="H32" s="33">
        <v>0</v>
      </c>
      <c r="I32" s="59" t="s">
        <v>117</v>
      </c>
      <c r="J32" s="52"/>
    </row>
    <row r="33" spans="1:10" ht="14">
      <c r="A33" s="32" t="s">
        <v>98</v>
      </c>
      <c r="B33" s="32"/>
      <c r="C33" s="34"/>
      <c r="D33" s="34"/>
      <c r="E33" s="41" t="s">
        <v>70</v>
      </c>
      <c r="F33" s="39">
        <v>2400</v>
      </c>
      <c r="G33" s="32"/>
      <c r="H33" s="33">
        <v>2294.5</v>
      </c>
      <c r="I33" s="61">
        <f>H33/H14</f>
        <v>0.46659034201712624</v>
      </c>
      <c r="J33" s="54">
        <v>1880</v>
      </c>
    </row>
    <row r="34" spans="1:10" ht="14">
      <c r="A34" s="32" t="s">
        <v>99</v>
      </c>
      <c r="B34" s="32"/>
      <c r="C34" s="34"/>
      <c r="D34" s="34"/>
      <c r="E34" s="41" t="s">
        <v>70</v>
      </c>
      <c r="F34" s="39">
        <v>250</v>
      </c>
      <c r="G34" s="32"/>
      <c r="H34" s="33">
        <v>250</v>
      </c>
      <c r="I34" s="59" t="s">
        <v>118</v>
      </c>
      <c r="J34" s="54"/>
    </row>
    <row r="35" spans="1:10" ht="14">
      <c r="A35" s="32" t="s">
        <v>29</v>
      </c>
      <c r="B35" s="32"/>
      <c r="C35" s="34"/>
      <c r="D35" s="34">
        <v>400</v>
      </c>
      <c r="E35" s="41">
        <v>0</v>
      </c>
      <c r="F35" s="39">
        <v>0</v>
      </c>
      <c r="G35" s="32">
        <v>0</v>
      </c>
      <c r="H35" s="33"/>
      <c r="I35" s="59" t="s">
        <v>119</v>
      </c>
      <c r="J35" s="54">
        <v>500</v>
      </c>
    </row>
    <row r="36" spans="1:10" ht="14">
      <c r="A36" s="32" t="s">
        <v>100</v>
      </c>
      <c r="B36" s="32"/>
      <c r="C36" s="34"/>
      <c r="D36" s="34">
        <v>1065.05</v>
      </c>
      <c r="E36" s="39">
        <v>1100</v>
      </c>
      <c r="F36" s="39">
        <v>1100</v>
      </c>
      <c r="G36" s="32"/>
      <c r="H36" s="33">
        <v>1048.75</v>
      </c>
      <c r="I36" s="59" t="s">
        <v>120</v>
      </c>
      <c r="J36" s="54">
        <v>1050</v>
      </c>
    </row>
    <row r="37" spans="1:10" ht="14">
      <c r="A37" s="32" t="s">
        <v>30</v>
      </c>
      <c r="B37" s="32"/>
      <c r="C37" s="34"/>
      <c r="D37" s="34">
        <v>2450.15</v>
      </c>
      <c r="E37" s="42">
        <v>2800</v>
      </c>
      <c r="F37" s="42">
        <v>2800</v>
      </c>
      <c r="G37" s="32"/>
      <c r="H37" s="33">
        <v>2000</v>
      </c>
      <c r="I37" s="59" t="s">
        <v>121</v>
      </c>
      <c r="J37" s="54">
        <v>3500</v>
      </c>
    </row>
    <row r="38" spans="1:10" ht="14">
      <c r="A38" s="32" t="s">
        <v>101</v>
      </c>
      <c r="B38" s="32"/>
      <c r="C38" s="34"/>
      <c r="D38" s="34">
        <v>208</v>
      </c>
      <c r="E38" s="39">
        <v>250</v>
      </c>
      <c r="F38" s="39">
        <v>250</v>
      </c>
      <c r="G38" s="32"/>
      <c r="H38" s="33">
        <v>182</v>
      </c>
      <c r="I38" s="59" t="s">
        <v>122</v>
      </c>
      <c r="J38" s="54">
        <v>250</v>
      </c>
    </row>
    <row r="39" spans="1:10" ht="14">
      <c r="A39" s="32" t="s">
        <v>102</v>
      </c>
      <c r="B39" s="32"/>
      <c r="C39" s="34"/>
      <c r="D39" s="34">
        <v>3173.56</v>
      </c>
      <c r="E39" s="39">
        <v>3000</v>
      </c>
      <c r="F39" s="39">
        <v>3000</v>
      </c>
      <c r="G39" s="32"/>
      <c r="H39" s="33">
        <v>3402.29</v>
      </c>
      <c r="I39" s="59" t="s">
        <v>123</v>
      </c>
      <c r="J39" s="54">
        <v>3500</v>
      </c>
    </row>
    <row r="40" spans="1:10" ht="14">
      <c r="A40" s="32" t="s">
        <v>103</v>
      </c>
      <c r="B40" s="32"/>
      <c r="C40" s="34"/>
      <c r="D40" s="34"/>
      <c r="E40" s="41" t="s">
        <v>31</v>
      </c>
      <c r="F40" s="39">
        <v>500</v>
      </c>
      <c r="G40" s="32"/>
      <c r="H40" s="33">
        <v>500</v>
      </c>
      <c r="J40" s="54">
        <v>750</v>
      </c>
    </row>
    <row r="41" spans="1:10" ht="14">
      <c r="A41" s="32" t="s">
        <v>104</v>
      </c>
      <c r="B41" s="32"/>
      <c r="C41" s="34"/>
      <c r="D41" s="34">
        <v>3475</v>
      </c>
      <c r="E41" s="39">
        <v>3500</v>
      </c>
      <c r="F41" s="39">
        <v>3500</v>
      </c>
      <c r="G41" s="32"/>
      <c r="H41" s="33">
        <v>2957.83</v>
      </c>
      <c r="I41" s="59" t="s">
        <v>124</v>
      </c>
      <c r="J41" s="54">
        <v>3600</v>
      </c>
    </row>
    <row r="42" spans="1:10" ht="14">
      <c r="A42" s="32" t="s">
        <v>32</v>
      </c>
      <c r="B42" s="32"/>
      <c r="C42" s="34"/>
      <c r="D42" s="34">
        <v>500</v>
      </c>
      <c r="E42" s="39">
        <v>500</v>
      </c>
      <c r="F42" s="39">
        <v>500</v>
      </c>
      <c r="G42" s="32"/>
      <c r="H42" s="33">
        <v>0</v>
      </c>
      <c r="I42" s="59" t="s">
        <v>125</v>
      </c>
      <c r="J42" s="54">
        <v>500</v>
      </c>
    </row>
    <row r="43" spans="1:10" ht="14">
      <c r="A43" s="32" t="s">
        <v>33</v>
      </c>
      <c r="B43" s="32"/>
      <c r="C43" s="34"/>
      <c r="D43" s="34">
        <v>18.29</v>
      </c>
      <c r="E43" s="39"/>
      <c r="F43" s="39">
        <v>0</v>
      </c>
      <c r="G43" s="32"/>
      <c r="H43" s="33"/>
      <c r="I43" s="59" t="s">
        <v>126</v>
      </c>
      <c r="J43" s="54">
        <v>50</v>
      </c>
    </row>
    <row r="44" spans="1:10" ht="14">
      <c r="A44" s="32" t="s">
        <v>105</v>
      </c>
      <c r="B44" s="32"/>
      <c r="C44" s="34"/>
      <c r="D44" s="34">
        <v>16</v>
      </c>
      <c r="E44" s="39">
        <v>20</v>
      </c>
      <c r="F44" s="39">
        <v>20</v>
      </c>
      <c r="G44" s="32"/>
      <c r="H44" s="33">
        <v>0</v>
      </c>
      <c r="I44" s="59" t="s">
        <v>127</v>
      </c>
      <c r="J44" s="54"/>
    </row>
    <row r="45" spans="1:10" ht="14">
      <c r="A45" s="32" t="s">
        <v>106</v>
      </c>
      <c r="B45" s="32"/>
      <c r="C45" s="32"/>
      <c r="D45" s="34">
        <v>200</v>
      </c>
      <c r="E45" s="39">
        <v>200</v>
      </c>
      <c r="F45" s="39">
        <v>200</v>
      </c>
      <c r="G45" s="32"/>
      <c r="H45" s="33">
        <v>200</v>
      </c>
      <c r="I45" s="59" t="s">
        <v>128</v>
      </c>
      <c r="J45" s="54">
        <v>200</v>
      </c>
    </row>
    <row r="46" spans="1:10" ht="14">
      <c r="A46" s="32" t="s">
        <v>34</v>
      </c>
      <c r="B46" s="32"/>
      <c r="C46" s="32"/>
      <c r="D46" s="34"/>
      <c r="E46" s="39"/>
      <c r="F46" s="39"/>
      <c r="G46" s="32"/>
      <c r="H46" s="33"/>
      <c r="I46" s="59" t="s">
        <v>129</v>
      </c>
      <c r="J46" s="54">
        <v>300</v>
      </c>
    </row>
    <row r="47" spans="1:10" ht="14">
      <c r="A47" s="32" t="s">
        <v>20</v>
      </c>
      <c r="B47" s="32"/>
      <c r="C47" s="32"/>
      <c r="D47" s="34">
        <v>0</v>
      </c>
      <c r="E47" s="39">
        <v>300</v>
      </c>
      <c r="F47" s="39">
        <v>300</v>
      </c>
      <c r="G47" s="32"/>
      <c r="H47" s="33">
        <v>84.57</v>
      </c>
      <c r="I47" s="59" t="s">
        <v>49</v>
      </c>
      <c r="J47" s="54">
        <v>250</v>
      </c>
    </row>
    <row r="48" spans="1:10" ht="14">
      <c r="A48" s="32" t="s">
        <v>35</v>
      </c>
      <c r="B48" s="32"/>
      <c r="C48" s="32"/>
      <c r="D48" s="34"/>
      <c r="E48" s="39"/>
      <c r="F48" s="39"/>
      <c r="G48" s="32"/>
      <c r="H48" s="33"/>
      <c r="I48" s="59" t="s">
        <v>50</v>
      </c>
      <c r="J48" s="55">
        <v>25</v>
      </c>
    </row>
    <row r="49" spans="1:10" ht="14">
      <c r="A49" s="32" t="s">
        <v>36</v>
      </c>
      <c r="B49" s="32"/>
      <c r="C49" s="32"/>
      <c r="D49" s="32"/>
      <c r="E49" s="39"/>
      <c r="F49" s="39">
        <v>0</v>
      </c>
      <c r="G49" s="32"/>
      <c r="H49" s="33"/>
      <c r="I49" s="59" t="s">
        <v>51</v>
      </c>
      <c r="J49" s="54">
        <v>250</v>
      </c>
    </row>
    <row r="50" spans="1:10" ht="14">
      <c r="A50" s="32" t="s">
        <v>21</v>
      </c>
      <c r="B50" s="32"/>
      <c r="C50" s="32"/>
      <c r="D50" s="34">
        <v>3964.8</v>
      </c>
      <c r="E50" s="39">
        <v>4000</v>
      </c>
      <c r="F50" s="39">
        <v>4000</v>
      </c>
      <c r="G50" s="32"/>
      <c r="H50" s="33">
        <v>3442</v>
      </c>
      <c r="I50" s="59" t="s">
        <v>52</v>
      </c>
      <c r="J50" s="54">
        <v>4000</v>
      </c>
    </row>
    <row r="51" spans="1:10" ht="14">
      <c r="A51" s="32" t="s">
        <v>22</v>
      </c>
      <c r="B51" s="32"/>
      <c r="C51" s="32"/>
      <c r="D51" s="34">
        <v>200.69</v>
      </c>
      <c r="E51" s="39">
        <v>250</v>
      </c>
      <c r="F51" s="39">
        <v>250</v>
      </c>
      <c r="G51" s="32"/>
      <c r="H51" s="33">
        <v>248.1</v>
      </c>
      <c r="I51" s="59" t="s">
        <v>53</v>
      </c>
      <c r="J51" s="54">
        <v>600</v>
      </c>
    </row>
    <row r="52" spans="1:10" ht="14">
      <c r="A52" s="32" t="s">
        <v>10</v>
      </c>
      <c r="B52" s="32"/>
      <c r="C52" s="32"/>
      <c r="D52" s="34">
        <v>800</v>
      </c>
      <c r="E52" s="39">
        <v>500</v>
      </c>
      <c r="F52" s="39">
        <v>500</v>
      </c>
      <c r="G52" s="32"/>
      <c r="H52" s="33">
        <v>403.66</v>
      </c>
      <c r="I52" s="59" t="s">
        <v>54</v>
      </c>
      <c r="J52" s="54">
        <v>800</v>
      </c>
    </row>
    <row r="53" spans="1:10" ht="14">
      <c r="A53" s="32" t="s">
        <v>23</v>
      </c>
      <c r="B53" s="32"/>
      <c r="C53" s="34"/>
      <c r="D53" s="34">
        <v>2317.14</v>
      </c>
      <c r="E53" s="39">
        <v>2500</v>
      </c>
      <c r="F53" s="39">
        <v>3550</v>
      </c>
      <c r="G53" s="32"/>
      <c r="H53" s="33">
        <v>2253.23</v>
      </c>
      <c r="I53" s="59" t="s">
        <v>55</v>
      </c>
      <c r="J53" s="54">
        <v>5500</v>
      </c>
    </row>
    <row r="54" spans="1:10" ht="14">
      <c r="A54" s="32" t="s">
        <v>24</v>
      </c>
      <c r="B54" s="32"/>
      <c r="C54" s="34"/>
      <c r="D54" s="34">
        <v>99.8</v>
      </c>
      <c r="E54" s="36">
        <v>200</v>
      </c>
      <c r="F54" s="36">
        <v>200</v>
      </c>
      <c r="G54" s="32"/>
      <c r="H54" s="35">
        <v>0</v>
      </c>
      <c r="I54" s="59" t="s">
        <v>8</v>
      </c>
      <c r="J54" s="53">
        <v>200</v>
      </c>
    </row>
    <row r="55" spans="1:10" ht="14">
      <c r="A55" s="32"/>
      <c r="B55" s="32"/>
      <c r="C55" s="34"/>
      <c r="D55" s="34"/>
      <c r="E55" s="31">
        <f>SUM(E32:E54)</f>
        <v>19320</v>
      </c>
      <c r="F55" s="31">
        <f>SUM(F32:F54)</f>
        <v>23520</v>
      </c>
      <c r="G55" s="32"/>
      <c r="H55" s="31">
        <f>SUM(H32:H54)</f>
        <v>19266.93</v>
      </c>
      <c r="J55" s="52">
        <f>SUM(J31:J54)</f>
        <v>27705</v>
      </c>
    </row>
    <row r="56" spans="1:10" ht="14">
      <c r="A56" s="32"/>
      <c r="B56" s="32"/>
      <c r="C56" s="34"/>
      <c r="D56" s="34"/>
      <c r="E56" s="31"/>
      <c r="F56" s="31"/>
      <c r="G56" s="32"/>
      <c r="H56" s="31"/>
      <c r="J56" s="52"/>
    </row>
    <row r="57" spans="1:10" ht="14">
      <c r="A57" s="32" t="s">
        <v>25</v>
      </c>
      <c r="B57" s="32"/>
      <c r="C57" s="34"/>
      <c r="D57" s="34"/>
      <c r="E57" s="36">
        <f>E29+E55</f>
        <v>20335</v>
      </c>
      <c r="F57" s="36">
        <f>F29+F55</f>
        <v>24872.5</v>
      </c>
      <c r="G57" s="32"/>
      <c r="H57" s="36">
        <f>H29+H55</f>
        <v>20432.75</v>
      </c>
      <c r="J57" s="53">
        <f>J55+J29</f>
        <v>29035</v>
      </c>
    </row>
    <row r="58" spans="1:10" ht="14">
      <c r="A58" s="32"/>
      <c r="B58" s="32"/>
      <c r="C58" s="34"/>
      <c r="D58" s="34"/>
      <c r="E58" s="39"/>
      <c r="F58" s="39"/>
      <c r="G58" s="32"/>
      <c r="H58" s="39"/>
      <c r="J58" s="52"/>
    </row>
    <row r="59" spans="1:10" ht="14" thickBot="1">
      <c r="A59" s="32" t="s">
        <v>26</v>
      </c>
      <c r="B59" s="32"/>
      <c r="C59" s="32"/>
      <c r="D59" s="32"/>
      <c r="E59" s="43">
        <f>E18-E57</f>
        <v>-3785</v>
      </c>
      <c r="F59" s="43">
        <f>F18-F57</f>
        <v>-7072.5</v>
      </c>
      <c r="G59" s="32"/>
      <c r="H59" s="43">
        <f>H18-H57</f>
        <v>4510.880000000001</v>
      </c>
      <c r="I59" s="59" t="s">
        <v>9</v>
      </c>
      <c r="J59" s="56">
        <f>J18-J57</f>
        <v>-4825</v>
      </c>
    </row>
    <row r="60" spans="1:10" ht="14" thickTop="1">
      <c r="A60" s="32"/>
      <c r="B60" s="32"/>
      <c r="C60" s="32"/>
      <c r="D60" s="32"/>
      <c r="E60" s="32"/>
      <c r="F60" s="32"/>
      <c r="G60" s="32"/>
      <c r="H60" s="32"/>
      <c r="J60" s="52"/>
    </row>
    <row r="61" spans="1:10">
      <c r="A61" s="32" t="s">
        <v>27</v>
      </c>
      <c r="B61" s="32"/>
      <c r="C61" s="32"/>
      <c r="D61" s="32"/>
      <c r="E61" s="32"/>
      <c r="F61" s="32"/>
      <c r="G61" s="32"/>
      <c r="H61" s="44">
        <v>9610.1299999999992</v>
      </c>
      <c r="J61" s="52"/>
    </row>
    <row r="62" spans="1:10">
      <c r="A62" s="40" t="s">
        <v>11</v>
      </c>
      <c r="B62" s="40"/>
      <c r="C62" s="40"/>
      <c r="D62" s="40"/>
      <c r="E62" s="32"/>
      <c r="F62" s="45"/>
      <c r="G62" s="40"/>
      <c r="H62" s="45">
        <f>H59+H61</f>
        <v>14121.01</v>
      </c>
      <c r="J62" s="52">
        <f>H62+J59</f>
        <v>9296.01</v>
      </c>
    </row>
    <row r="63" spans="1:10">
      <c r="A63" s="32"/>
      <c r="B63" s="32"/>
      <c r="C63" s="32"/>
      <c r="D63" s="32"/>
      <c r="E63" s="40"/>
      <c r="F63" s="32"/>
      <c r="G63" s="32"/>
      <c r="H63" s="32"/>
      <c r="J63" s="52"/>
    </row>
    <row r="64" spans="1:10" ht="14" thickBot="1">
      <c r="A64" s="32"/>
      <c r="B64" s="32"/>
      <c r="C64" s="32"/>
      <c r="D64" s="32"/>
      <c r="E64" s="32"/>
      <c r="F64" s="32"/>
      <c r="G64" s="32"/>
      <c r="H64" s="32"/>
      <c r="J64" s="52"/>
    </row>
    <row r="65" spans="1:10" ht="14" thickBot="1">
      <c r="A65" s="32"/>
      <c r="B65" s="32"/>
      <c r="C65" s="32"/>
      <c r="D65" s="32"/>
      <c r="E65" s="32"/>
      <c r="F65" s="32"/>
      <c r="G65" s="32"/>
      <c r="H65" s="46">
        <f>H61+H59</f>
        <v>14121.01</v>
      </c>
      <c r="J65" s="52"/>
    </row>
    <row r="66" spans="1:10" ht="15">
      <c r="J66" s="57"/>
    </row>
    <row r="67" spans="1:10" ht="15">
      <c r="J67" s="57"/>
    </row>
    <row r="68" spans="1:10" ht="15">
      <c r="J68" s="57"/>
    </row>
    <row r="69" spans="1:10" ht="15">
      <c r="J69" s="57"/>
    </row>
    <row r="70" spans="1:10" ht="15">
      <c r="J70" s="57"/>
    </row>
    <row r="71" spans="1:10" ht="15">
      <c r="J71" s="57"/>
    </row>
    <row r="72" spans="1:10" ht="15">
      <c r="J72" s="57"/>
    </row>
    <row r="73" spans="1:10" ht="15">
      <c r="J73" s="57"/>
    </row>
    <row r="74" spans="1:10" ht="15">
      <c r="J74" s="57" t="s">
        <v>38</v>
      </c>
    </row>
    <row r="75" spans="1:10" ht="15">
      <c r="J75" s="57"/>
    </row>
  </sheetData>
  <phoneticPr fontId="4" type="noConversion"/>
  <printOptions gridLines="1"/>
  <pageMargins left="0.25" right="0.25" top="0.25" bottom="0.5" header="0.5" footer="0.25"/>
  <headerFooter>
    <oddFooter>&amp;C&amp;A&amp;R&amp;D&amp;T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Budget</vt:lpstr>
      <vt:lpstr>Proposed Budget</vt:lpstr>
      <vt:lpstr>Budget Worksheet 12-13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RRMS 2012-13 Budget</dc:title>
  <dc:subject/>
  <dc:creator>Debra DeCarlo</dc:creator>
  <cp:keywords/>
  <dc:description/>
  <cp:lastModifiedBy>Lori Brant</cp:lastModifiedBy>
  <cp:lastPrinted>2015-09-02T12:17:18Z</cp:lastPrinted>
  <dcterms:created xsi:type="dcterms:W3CDTF">2012-08-29T23:27:40Z</dcterms:created>
  <dcterms:modified xsi:type="dcterms:W3CDTF">2015-09-15T01:52:39Z</dcterms:modified>
  <cp:category/>
</cp:coreProperties>
</file>